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X:\damping\111_Türk_İhraç_Ürünü_TPSA\111.06-TPSA Tabloları\Websitesi TPSA Tablo Güncellemesi\"/>
    </mc:Choice>
  </mc:AlternateContent>
  <xr:revisionPtr revIDLastSave="0" documentId="13_ncr:1_{958117CF-F656-43AA-8475-EA6FD91A30A8}" xr6:coauthVersionLast="47" xr6:coauthVersionMax="47" xr10:uidLastSave="{00000000-0000-0000-0000-000000000000}"/>
  <bookViews>
    <workbookView xWindow="-120" yWindow="-120" windowWidth="29040" windowHeight="15720" tabRatio="590" xr2:uid="{00000000-000D-0000-FFFF-FFFF00000000}"/>
  </bookViews>
  <sheets>
    <sheet name="SORUŞTURMA+ÖNLEM" sheetId="4" r:id="rId1"/>
    <sheet name="SORUŞTURMA+ÖNLEM (2)" sheetId="5" state="hidden" r:id="rId2"/>
  </sheets>
  <definedNames>
    <definedName name="_xlnm._FilterDatabase" localSheetId="0" hidden="1">'SORUŞTURMA+ÖNLEM'!$A$1:$H$126</definedName>
    <definedName name="_xlnm._FilterDatabase" localSheetId="1" hidden="1">'SORUŞTURMA+ÖNLEM (2)'!$B$1:$B$157</definedName>
    <definedName name="_xlnm.Print_Area" localSheetId="0">'SORUŞTURMA+ÖNLEM'!$A$1:$G$128</definedName>
    <definedName name="_xlnm.Print_Area" localSheetId="1">'SORUŞTURMA+ÖNLEM (2)'!$A$1:$U$157</definedName>
    <definedName name="_xlnm.Print_Titles" localSheetId="0">'SORUŞTURMA+ÖNLEM'!$1:$1</definedName>
    <definedName name="_xlnm.Print_Titles" localSheetId="1">'SORUŞTURMA+ÖNLEM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5" i="5" l="1"/>
  <c r="F145" i="5"/>
  <c r="G133" i="5"/>
  <c r="G146" i="5" s="1"/>
  <c r="F133" i="5"/>
  <c r="F146" i="5" s="1"/>
  <c r="E133" i="5"/>
  <c r="E146" i="5" s="1"/>
  <c r="D133" i="5"/>
  <c r="D146" i="5" s="1"/>
  <c r="G132" i="5"/>
  <c r="F132" i="5"/>
  <c r="E132" i="5"/>
  <c r="D132" i="5"/>
  <c r="G129" i="5"/>
  <c r="F129" i="5"/>
  <c r="F144" i="5" s="1"/>
  <c r="E129" i="5"/>
  <c r="E144" i="5" s="1"/>
  <c r="D129" i="5"/>
  <c r="D144" i="5" s="1"/>
  <c r="G128" i="5"/>
  <c r="F128" i="5"/>
  <c r="E128" i="5"/>
  <c r="D128" i="5"/>
  <c r="G125" i="5"/>
  <c r="G151" i="5" s="1"/>
  <c r="F125" i="5"/>
  <c r="F137" i="5" s="1"/>
  <c r="G123" i="5"/>
  <c r="F123" i="5"/>
  <c r="G120" i="5"/>
  <c r="G142" i="5" s="1"/>
  <c r="F120" i="5"/>
  <c r="F142" i="5" s="1"/>
  <c r="G119" i="5"/>
  <c r="F119" i="5"/>
  <c r="E119" i="5"/>
  <c r="D119" i="5"/>
  <c r="Q110" i="5"/>
  <c r="N110" i="5"/>
  <c r="K110" i="5"/>
  <c r="T109" i="5"/>
  <c r="Q109" i="5"/>
  <c r="N109" i="5"/>
  <c r="K109" i="5"/>
  <c r="T108" i="5"/>
  <c r="Q108" i="5"/>
  <c r="N108" i="5"/>
  <c r="K108" i="5"/>
  <c r="T104" i="5"/>
  <c r="Q104" i="5"/>
  <c r="T103" i="5"/>
  <c r="Q103" i="5"/>
  <c r="T102" i="5"/>
  <c r="Q102" i="5"/>
  <c r="N102" i="5"/>
  <c r="K102" i="5"/>
  <c r="T101" i="5"/>
  <c r="Q101" i="5"/>
  <c r="N101" i="5"/>
  <c r="K101" i="5"/>
  <c r="T100" i="5"/>
  <c r="Q100" i="5"/>
  <c r="N100" i="5"/>
  <c r="K100" i="5"/>
  <c r="T99" i="5"/>
  <c r="Q99" i="5"/>
  <c r="N99" i="5"/>
  <c r="K99" i="5"/>
  <c r="T98" i="5"/>
  <c r="Q98" i="5"/>
  <c r="N98" i="5"/>
  <c r="K98" i="5"/>
  <c r="T97" i="5"/>
  <c r="Q97" i="5"/>
  <c r="N97" i="5"/>
  <c r="K97" i="5"/>
  <c r="T96" i="5"/>
  <c r="Q96" i="5"/>
  <c r="N96" i="5"/>
  <c r="K96" i="5"/>
  <c r="Q95" i="5"/>
  <c r="N95" i="5"/>
  <c r="K95" i="5"/>
  <c r="T94" i="5"/>
  <c r="Q94" i="5"/>
  <c r="N94" i="5"/>
  <c r="K94" i="5"/>
  <c r="T93" i="5"/>
  <c r="Q93" i="5"/>
  <c r="N93" i="5"/>
  <c r="K93" i="5"/>
  <c r="T92" i="5"/>
  <c r="Q92" i="5"/>
  <c r="N92" i="5"/>
  <c r="K92" i="5"/>
  <c r="T91" i="5"/>
  <c r="Q91" i="5"/>
  <c r="N91" i="5"/>
  <c r="K91" i="5"/>
  <c r="T90" i="5"/>
  <c r="Q90" i="5"/>
  <c r="N90" i="5"/>
  <c r="K90" i="5"/>
  <c r="T89" i="5"/>
  <c r="Q89" i="5"/>
  <c r="N89" i="5"/>
  <c r="K89" i="5"/>
  <c r="Q88" i="5"/>
  <c r="N88" i="5"/>
  <c r="K88" i="5"/>
  <c r="T87" i="5"/>
  <c r="Q87" i="5"/>
  <c r="N87" i="5"/>
  <c r="K87" i="5"/>
  <c r="T82" i="5"/>
  <c r="Q82" i="5"/>
  <c r="N82" i="5"/>
  <c r="K82" i="5"/>
  <c r="S81" i="5"/>
  <c r="R81" i="5"/>
  <c r="P81" i="5"/>
  <c r="O81" i="5"/>
  <c r="M81" i="5"/>
  <c r="L81" i="5"/>
  <c r="E123" i="5" s="1"/>
  <c r="J81" i="5"/>
  <c r="I81" i="5"/>
  <c r="S80" i="5"/>
  <c r="T80" i="5" s="1"/>
  <c r="P80" i="5"/>
  <c r="Q80" i="5" s="1"/>
  <c r="M80" i="5"/>
  <c r="N80" i="5" s="1"/>
  <c r="J80" i="5"/>
  <c r="K80" i="5" s="1"/>
  <c r="S79" i="5"/>
  <c r="R79" i="5"/>
  <c r="P79" i="5"/>
  <c r="O79" i="5"/>
  <c r="M79" i="5"/>
  <c r="L79" i="5"/>
  <c r="E125" i="5" s="1"/>
  <c r="J79" i="5"/>
  <c r="I79" i="5"/>
  <c r="D125" i="5" s="1"/>
  <c r="D137" i="5" s="1"/>
  <c r="D151" i="5" s="1"/>
  <c r="S78" i="5"/>
  <c r="R78" i="5"/>
  <c r="P78" i="5"/>
  <c r="O78" i="5"/>
  <c r="M78" i="5"/>
  <c r="L78" i="5"/>
  <c r="J78" i="5"/>
  <c r="I78" i="5"/>
  <c r="S77" i="5"/>
  <c r="R77" i="5"/>
  <c r="P77" i="5"/>
  <c r="O77" i="5"/>
  <c r="M77" i="5"/>
  <c r="L77" i="5"/>
  <c r="J77" i="5"/>
  <c r="I77" i="5"/>
  <c r="S76" i="5"/>
  <c r="R76" i="5"/>
  <c r="P76" i="5"/>
  <c r="O76" i="5"/>
  <c r="M76" i="5"/>
  <c r="L76" i="5"/>
  <c r="J76" i="5"/>
  <c r="I76" i="5"/>
  <c r="S75" i="5"/>
  <c r="R75" i="5"/>
  <c r="P75" i="5"/>
  <c r="O75" i="5"/>
  <c r="M75" i="5"/>
  <c r="L75" i="5"/>
  <c r="J75" i="5"/>
  <c r="I75" i="5"/>
  <c r="S74" i="5"/>
  <c r="R74" i="5"/>
  <c r="P74" i="5"/>
  <c r="O74" i="5"/>
  <c r="M74" i="5"/>
  <c r="L74" i="5"/>
  <c r="J74" i="5"/>
  <c r="I74" i="5"/>
  <c r="S73" i="5"/>
  <c r="R73" i="5"/>
  <c r="P73" i="5"/>
  <c r="O73" i="5"/>
  <c r="M73" i="5"/>
  <c r="L73" i="5"/>
  <c r="J73" i="5"/>
  <c r="I73" i="5"/>
  <c r="S71" i="5"/>
  <c r="R71" i="5"/>
  <c r="P71" i="5"/>
  <c r="O71" i="5"/>
  <c r="M71" i="5"/>
  <c r="L71" i="5"/>
  <c r="J71" i="5"/>
  <c r="I71" i="5"/>
  <c r="S70" i="5"/>
  <c r="R70" i="5"/>
  <c r="P70" i="5"/>
  <c r="O70" i="5"/>
  <c r="M70" i="5"/>
  <c r="L70" i="5"/>
  <c r="J70" i="5"/>
  <c r="I70" i="5"/>
  <c r="T69" i="5"/>
  <c r="Q69" i="5"/>
  <c r="N69" i="5"/>
  <c r="K69" i="5"/>
  <c r="S68" i="5"/>
  <c r="S72" i="5" s="1"/>
  <c r="R68" i="5"/>
  <c r="P68" i="5"/>
  <c r="P72" i="5" s="1"/>
  <c r="O68" i="5"/>
  <c r="O72" i="5" s="1"/>
  <c r="M68" i="5"/>
  <c r="M72" i="5" s="1"/>
  <c r="L68" i="5"/>
  <c r="L72" i="5" s="1"/>
  <c r="J68" i="5"/>
  <c r="J72" i="5" s="1"/>
  <c r="I68" i="5"/>
  <c r="S67" i="5"/>
  <c r="R67" i="5"/>
  <c r="P67" i="5"/>
  <c r="O67" i="5"/>
  <c r="M67" i="5"/>
  <c r="L67" i="5"/>
  <c r="J67" i="5"/>
  <c r="I67" i="5"/>
  <c r="S66" i="5"/>
  <c r="R66" i="5"/>
  <c r="P66" i="5"/>
  <c r="O66" i="5"/>
  <c r="M66" i="5"/>
  <c r="L66" i="5"/>
  <c r="J66" i="5"/>
  <c r="I66" i="5"/>
  <c r="T65" i="5"/>
  <c r="Q65" i="5"/>
  <c r="N65" i="5"/>
  <c r="K65" i="5"/>
  <c r="T60" i="5"/>
  <c r="Q60" i="5"/>
  <c r="N60" i="5"/>
  <c r="K60" i="5"/>
  <c r="T59" i="5"/>
  <c r="Q59" i="5"/>
  <c r="N59" i="5"/>
  <c r="K59" i="5"/>
  <c r="T58" i="5"/>
  <c r="Q58" i="5"/>
  <c r="N58" i="5"/>
  <c r="K58" i="5"/>
  <c r="T57" i="5"/>
  <c r="Q57" i="5"/>
  <c r="T56" i="5"/>
  <c r="Q56" i="5"/>
  <c r="N56" i="5"/>
  <c r="K56" i="5"/>
  <c r="T55" i="5"/>
  <c r="Q55" i="5"/>
  <c r="N55" i="5"/>
  <c r="K55" i="5"/>
  <c r="T54" i="5"/>
  <c r="Q54" i="5"/>
  <c r="N54" i="5"/>
  <c r="K54" i="5"/>
  <c r="T53" i="5"/>
  <c r="Q53" i="5"/>
  <c r="N53" i="5"/>
  <c r="K53" i="5"/>
  <c r="T52" i="5"/>
  <c r="Q52" i="5"/>
  <c r="N52" i="5"/>
  <c r="K52" i="5"/>
  <c r="T51" i="5"/>
  <c r="Q51" i="5"/>
  <c r="N51" i="5"/>
  <c r="K51" i="5"/>
  <c r="T50" i="5"/>
  <c r="Q50" i="5"/>
  <c r="N50" i="5"/>
  <c r="K50" i="5"/>
  <c r="Q49" i="5"/>
  <c r="N49" i="5"/>
  <c r="K49" i="5"/>
  <c r="T47" i="5"/>
  <c r="Q47" i="5"/>
  <c r="N47" i="5"/>
  <c r="K47" i="5"/>
  <c r="T46" i="5"/>
  <c r="Q46" i="5"/>
  <c r="N46" i="5"/>
  <c r="K46" i="5"/>
  <c r="T45" i="5"/>
  <c r="Q45" i="5"/>
  <c r="N45" i="5"/>
  <c r="K45" i="5"/>
  <c r="T44" i="5"/>
  <c r="Q44" i="5"/>
  <c r="N44" i="5"/>
  <c r="K44" i="5"/>
  <c r="T43" i="5"/>
  <c r="Q43" i="5"/>
  <c r="N43" i="5"/>
  <c r="K43" i="5"/>
  <c r="T42" i="5"/>
  <c r="Q42" i="5"/>
  <c r="N42" i="5"/>
  <c r="K42" i="5"/>
  <c r="T41" i="5"/>
  <c r="Q41" i="5"/>
  <c r="N41" i="5"/>
  <c r="K41" i="5"/>
  <c r="T40" i="5"/>
  <c r="Q40" i="5"/>
  <c r="N40" i="5"/>
  <c r="K40" i="5"/>
  <c r="T39" i="5"/>
  <c r="Q39" i="5"/>
  <c r="N39" i="5"/>
  <c r="K39" i="5"/>
  <c r="T38" i="5"/>
  <c r="Q38" i="5"/>
  <c r="N38" i="5"/>
  <c r="K38" i="5"/>
  <c r="T37" i="5"/>
  <c r="Q37" i="5"/>
  <c r="N37" i="5"/>
  <c r="K37" i="5"/>
  <c r="T36" i="5"/>
  <c r="Q36" i="5"/>
  <c r="N36" i="5"/>
  <c r="K36" i="5"/>
  <c r="T35" i="5"/>
  <c r="Q35" i="5"/>
  <c r="N35" i="5"/>
  <c r="K35" i="5"/>
  <c r="T34" i="5"/>
  <c r="Q34" i="5"/>
  <c r="N34" i="5"/>
  <c r="K34" i="5"/>
  <c r="T33" i="5"/>
  <c r="Q33" i="5"/>
  <c r="N33" i="5"/>
  <c r="K33" i="5"/>
  <c r="T32" i="5"/>
  <c r="Q32" i="5"/>
  <c r="N32" i="5"/>
  <c r="K32" i="5"/>
  <c r="T31" i="5"/>
  <c r="Q31" i="5"/>
  <c r="N31" i="5"/>
  <c r="K31" i="5"/>
  <c r="T30" i="5"/>
  <c r="Q30" i="5"/>
  <c r="N30" i="5"/>
  <c r="K30" i="5"/>
  <c r="T29" i="5"/>
  <c r="Q29" i="5"/>
  <c r="N29" i="5"/>
  <c r="K29" i="5"/>
  <c r="T28" i="5"/>
  <c r="Q28" i="5"/>
  <c r="N28" i="5"/>
  <c r="K28" i="5"/>
  <c r="T27" i="5"/>
  <c r="Q27" i="5"/>
  <c r="N27" i="5"/>
  <c r="K27" i="5"/>
  <c r="T26" i="5"/>
  <c r="Q26" i="5"/>
  <c r="N26" i="5"/>
  <c r="K26" i="5"/>
  <c r="T25" i="5"/>
  <c r="Q25" i="5"/>
  <c r="N25" i="5"/>
  <c r="K25" i="5"/>
  <c r="T24" i="5"/>
  <c r="Q24" i="5"/>
  <c r="N24" i="5"/>
  <c r="K24" i="5"/>
  <c r="T23" i="5"/>
  <c r="Q23" i="5"/>
  <c r="N23" i="5"/>
  <c r="K23" i="5"/>
  <c r="T22" i="5"/>
  <c r="Q22" i="5"/>
  <c r="N22" i="5"/>
  <c r="K22" i="5"/>
  <c r="T21" i="5"/>
  <c r="Q21" i="5"/>
  <c r="N21" i="5"/>
  <c r="K21" i="5"/>
  <c r="T20" i="5"/>
  <c r="Q20" i="5"/>
  <c r="N20" i="5"/>
  <c r="K20" i="5"/>
  <c r="T19" i="5"/>
  <c r="Q19" i="5"/>
  <c r="N19" i="5"/>
  <c r="K19" i="5"/>
  <c r="T18" i="5"/>
  <c r="Q18" i="5"/>
  <c r="M18" i="5"/>
  <c r="L18" i="5"/>
  <c r="J18" i="5"/>
  <c r="I18" i="5"/>
  <c r="D120" i="5" s="1"/>
  <c r="Q17" i="5"/>
  <c r="N17" i="5"/>
  <c r="K17" i="5"/>
  <c r="T16" i="5"/>
  <c r="Q16" i="5"/>
  <c r="N16" i="5"/>
  <c r="K16" i="5"/>
  <c r="T15" i="5"/>
  <c r="Q15" i="5"/>
  <c r="N15" i="5"/>
  <c r="K15" i="5"/>
  <c r="T14" i="5"/>
  <c r="Q14" i="5"/>
  <c r="N14" i="5"/>
  <c r="K14" i="5"/>
  <c r="T13" i="5"/>
  <c r="Q13" i="5"/>
  <c r="N13" i="5"/>
  <c r="K13" i="5"/>
  <c r="T12" i="5"/>
  <c r="Q12" i="5"/>
  <c r="N12" i="5"/>
  <c r="K12" i="5"/>
  <c r="T11" i="5"/>
  <c r="Q11" i="5"/>
  <c r="N11" i="5"/>
  <c r="K11" i="5"/>
  <c r="T10" i="5"/>
  <c r="Q10" i="5"/>
  <c r="N10" i="5"/>
  <c r="K10" i="5"/>
  <c r="T9" i="5"/>
  <c r="Q9" i="5"/>
  <c r="N9" i="5"/>
  <c r="K9" i="5"/>
  <c r="T8" i="5"/>
  <c r="Q8" i="5"/>
  <c r="N8" i="5"/>
  <c r="K8" i="5"/>
  <c r="T7" i="5"/>
  <c r="Q7" i="5"/>
  <c r="N7" i="5"/>
  <c r="K7" i="5"/>
  <c r="T6" i="5"/>
  <c r="Q6" i="5"/>
  <c r="N6" i="5"/>
  <c r="K6" i="5"/>
  <c r="T5" i="5"/>
  <c r="Q5" i="5"/>
  <c r="N5" i="5"/>
  <c r="K5" i="5"/>
  <c r="T74" i="5" l="1"/>
  <c r="N71" i="5"/>
  <c r="N75" i="5"/>
  <c r="T76" i="5"/>
  <c r="Q78" i="5"/>
  <c r="E134" i="5"/>
  <c r="E154" i="5" s="1"/>
  <c r="N18" i="5"/>
  <c r="E130" i="5"/>
  <c r="E153" i="5" s="1"/>
  <c r="N76" i="5"/>
  <c r="G130" i="5"/>
  <c r="G153" i="5" s="1"/>
  <c r="Q67" i="5"/>
  <c r="K75" i="5"/>
  <c r="K78" i="5"/>
  <c r="D130" i="5"/>
  <c r="D153" i="5" s="1"/>
  <c r="T71" i="5"/>
  <c r="K67" i="5"/>
  <c r="K81" i="5"/>
  <c r="T79" i="5"/>
  <c r="T75" i="5"/>
  <c r="T78" i="5"/>
  <c r="Q70" i="5"/>
  <c r="Q74" i="5"/>
  <c r="T81" i="5"/>
  <c r="Q79" i="5"/>
  <c r="Q71" i="5"/>
  <c r="K74" i="5"/>
  <c r="K77" i="5"/>
  <c r="T66" i="5"/>
  <c r="N70" i="5"/>
  <c r="K76" i="5"/>
  <c r="K79" i="5"/>
  <c r="Q66" i="5"/>
  <c r="K68" i="5"/>
  <c r="Q75" i="5"/>
  <c r="F121" i="5"/>
  <c r="F136" i="5" s="1"/>
  <c r="G121" i="5"/>
  <c r="G136" i="5" s="1"/>
  <c r="N67" i="5"/>
  <c r="Q68" i="5"/>
  <c r="K73" i="5"/>
  <c r="Q73" i="5"/>
  <c r="Q77" i="5"/>
  <c r="K66" i="5"/>
  <c r="T73" i="5"/>
  <c r="T77" i="5"/>
  <c r="T68" i="5"/>
  <c r="I72" i="5"/>
  <c r="D124" i="5" s="1"/>
  <c r="Q76" i="5"/>
  <c r="E124" i="5"/>
  <c r="E126" i="5" s="1"/>
  <c r="E152" i="5" s="1"/>
  <c r="G124" i="5"/>
  <c r="G126" i="5" s="1"/>
  <c r="G152" i="5" s="1"/>
  <c r="T67" i="5"/>
  <c r="T70" i="5"/>
  <c r="K71" i="5"/>
  <c r="N74" i="5"/>
  <c r="N78" i="5"/>
  <c r="D143" i="5"/>
  <c r="N81" i="5"/>
  <c r="K18" i="5"/>
  <c r="K70" i="5"/>
  <c r="N73" i="5"/>
  <c r="N77" i="5"/>
  <c r="Q81" i="5"/>
  <c r="D134" i="5"/>
  <c r="D154" i="5" s="1"/>
  <c r="D121" i="5"/>
  <c r="D142" i="5"/>
  <c r="E139" i="5"/>
  <c r="E137" i="5"/>
  <c r="E151" i="5" s="1"/>
  <c r="E143" i="5"/>
  <c r="N79" i="5"/>
  <c r="D123" i="5"/>
  <c r="D145" i="5"/>
  <c r="G137" i="5"/>
  <c r="G144" i="5"/>
  <c r="N66" i="5"/>
  <c r="N68" i="5"/>
  <c r="E145" i="5"/>
  <c r="F130" i="5"/>
  <c r="F134" i="5"/>
  <c r="G134" i="5"/>
  <c r="R72" i="5"/>
  <c r="E120" i="5"/>
  <c r="F124" i="5"/>
  <c r="F126" i="5" s="1"/>
  <c r="F152" i="5" s="1"/>
  <c r="F143" i="5"/>
  <c r="F147" i="5" s="1"/>
  <c r="F151" i="5"/>
  <c r="G143" i="5"/>
  <c r="G147" i="5" s="1"/>
  <c r="E138" i="5" l="1"/>
  <c r="F150" i="5"/>
  <c r="D138" i="5"/>
  <c r="G138" i="5"/>
  <c r="G150" i="5"/>
  <c r="D126" i="5"/>
  <c r="D152" i="5" s="1"/>
  <c r="D139" i="5"/>
  <c r="D136" i="5"/>
  <c r="D150" i="5"/>
  <c r="F153" i="5"/>
  <c r="F138" i="5"/>
  <c r="D147" i="5"/>
  <c r="F154" i="5"/>
  <c r="F139" i="5"/>
  <c r="E121" i="5"/>
  <c r="E142" i="5"/>
  <c r="E147" i="5" s="1"/>
  <c r="G154" i="5"/>
  <c r="G139" i="5"/>
  <c r="D140" i="5" l="1"/>
  <c r="D155" i="5" s="1"/>
  <c r="G140" i="5"/>
  <c r="G155" i="5" s="1"/>
  <c r="E136" i="5"/>
  <c r="E140" i="5" s="1"/>
  <c r="E155" i="5" s="1"/>
  <c r="E150" i="5"/>
  <c r="F140" i="5"/>
  <c r="F155" i="5" s="1"/>
</calcChain>
</file>

<file path=xl/sharedStrings.xml><?xml version="1.0" encoding="utf-8"?>
<sst xmlns="http://schemas.openxmlformats.org/spreadsheetml/2006/main" count="1364" uniqueCount="600">
  <si>
    <t>ÜLKE</t>
  </si>
  <si>
    <t>ÜRÜN</t>
  </si>
  <si>
    <t>GTİP</t>
  </si>
  <si>
    <t>İLK AÇILIŞ TARİHİ</t>
  </si>
  <si>
    <t>MEVCUT DURUM</t>
  </si>
  <si>
    <t>ABD</t>
  </si>
  <si>
    <t>-</t>
  </si>
  <si>
    <t>ÖNLEM YÜRÜRLÜKTE</t>
  </si>
  <si>
    <t xml:space="preserve">MAKARNA </t>
  </si>
  <si>
    <t>HİDROJEN PEROKSİT</t>
  </si>
  <si>
    <t>BUĞDAY UNU</t>
  </si>
  <si>
    <t>PET FİLM</t>
  </si>
  <si>
    <t>KANADA</t>
  </si>
  <si>
    <t>İSRAİL</t>
  </si>
  <si>
    <t>PAKİSTAN</t>
  </si>
  <si>
    <t>DOMİNİK CUMHURİYETİ</t>
  </si>
  <si>
    <t>ENDONEZYA</t>
  </si>
  <si>
    <t>MISIR</t>
  </si>
  <si>
    <t>FAS</t>
  </si>
  <si>
    <t>SICAK HADDELENMİŞ SAC</t>
  </si>
  <si>
    <t xml:space="preserve">KARBON KAYNAKLI ÇELİK TÜP/BORULAR </t>
  </si>
  <si>
    <t xml:space="preserve">KARBON KAYNAKLI ÇELİK TÜP/ BORULAR </t>
  </si>
  <si>
    <t>İNŞAAT DEMİRİ VE FİLMAŞİN</t>
  </si>
  <si>
    <t>FİLİPİNLER</t>
  </si>
  <si>
    <t xml:space="preserve">İNŞAAT DEMİRİ </t>
  </si>
  <si>
    <t>AD</t>
  </si>
  <si>
    <t>TİCARET POLİTİKASI ÖNLEMLERİ SÜREÇLERİNE TABİ TÜRKİYE MENŞELİ İHRAÇ ÜRÜNLERİNİN TOPLAM İHRACATIMIZ İÇERİSİNDEKİ PAYI</t>
  </si>
  <si>
    <t>ABD Doları</t>
  </si>
  <si>
    <t>ANTI - DAMPING ÖNLEMİ (AD)</t>
  </si>
  <si>
    <t>Soruşturma</t>
  </si>
  <si>
    <t>Önlem</t>
  </si>
  <si>
    <t>TOPLAM</t>
  </si>
  <si>
    <t>TELAFİ EDİCİ VERGİ (CVD)</t>
  </si>
  <si>
    <t xml:space="preserve">Önlem </t>
  </si>
  <si>
    <t>KORUNMA ÖNLEMİ (SG)</t>
  </si>
  <si>
    <t>GENEL (Soruşturma ve Önlem Birlikte)</t>
  </si>
  <si>
    <t>Paylar</t>
  </si>
  <si>
    <t>CVD (Toplam)</t>
  </si>
  <si>
    <t>Korunma</t>
  </si>
  <si>
    <t>SORUŞTURMA DEVAM EDİYOR.</t>
  </si>
  <si>
    <t>GÖKKUŞAĞI ALABALIĞI</t>
  </si>
  <si>
    <t>TAYLAND</t>
  </si>
  <si>
    <t>DEMİR VEYA ÇELİKTEN İÇİ BOŞ PROFİLLER</t>
  </si>
  <si>
    <t>DEMİR VEYA ALAŞIMSIZ ÇELİKTEN ÇUBUKLAR</t>
  </si>
  <si>
    <t>KESİTİ DİKDÖRTGEN veya KARE ŞEKLİNDE OLAN TÜP/BORULAR</t>
  </si>
  <si>
    <t>No</t>
  </si>
  <si>
    <t>SOĞUK HADDELENMİŞ SAC ve KAPLANMIŞ SAC</t>
  </si>
  <si>
    <t>26.02.2014 tarihinde yayımlanan ITA ön kararına göre İçdaş için %0,10, Habaş için %0,78 sübvansiyon marjı hesaplanmıştır.</t>
  </si>
  <si>
    <t xml:space="preserve">25.02.2014                                 (Borusan : % 0 Çayırova : % 4,87 Yücel Boru: % 4,87 Diğerleri: % 4,87) (25.02.2014 - 24.08.2014 arasında geçerli) </t>
  </si>
  <si>
    <t>HAT BORULAR</t>
  </si>
  <si>
    <t xml:space="preserve">06.11.2014 (Nihai önlemin yürürlüğe giriş tarihi ITA'nın nihai kararını açıkladığı 15 Eylül 2014'tür) </t>
  </si>
  <si>
    <t>11.09.2014                                            (% 15,2 - % 32,9)</t>
  </si>
  <si>
    <t>06.11.2014                                         (%7 - %9,7)</t>
  </si>
  <si>
    <t>22.10.2014(%25) (Ülkemiz 9.1 maddesi çerçevesinde önlemden muaf tutulmuştur.)</t>
  </si>
  <si>
    <t>PETROL BORULARI (OCTG)</t>
  </si>
  <si>
    <t xml:space="preserve">10.09.2014                                     (Nihai önlemin yürürlüğe giriş tarihi ITC'nin nihai kararını açıkladığı 5 Eylül 2014'tür) </t>
  </si>
  <si>
    <t>Toplam İhracatımız</t>
  </si>
  <si>
    <t>MARJ / ÖNLEM</t>
  </si>
  <si>
    <t>GEÇİCİ ÖNLEM TARİHİ</t>
  </si>
  <si>
    <t>NİHAİ ÖNLEM TARİHİ</t>
  </si>
  <si>
    <t>20.03.2015 (Borusan: %8,85, Tosçelik: %3,76, diğerleri:%4,36)</t>
  </si>
  <si>
    <t>03.12.2014                                                (Borusan: %0, IMCO International Inc: %29,4, diğerleri:%53,2) - karar zarar tehdidi olduğu için marjlar iade</t>
  </si>
  <si>
    <t>02.04.2015 (Borusan: %0, IMCO International Inc.:% 13, diğerleri:%37,4)</t>
  </si>
  <si>
    <t>KESİTİ DİKDÖRTGEN KALIN KARBON KAYNAKLI ÇELİK TÜP VE BORULAR</t>
  </si>
  <si>
    <t>ÇHC</t>
  </si>
  <si>
    <t>POLİAKRİLONİTRİL ELYAF</t>
  </si>
  <si>
    <t>SICAK HADDE ÇELİK YASSI MAMULLER</t>
  </si>
  <si>
    <t xml:space="preserve">22.05.2015 Borusan: % 9,43; Çayırova: % 8,94; Tosçelik: %2,29; diğerleri: 2,52 </t>
  </si>
  <si>
    <t>ÖNLEM YÜRÜRLÜKTE.</t>
  </si>
  <si>
    <t>SICAK HADDELENMİŞ YASSI ÜRÜNLER</t>
  </si>
  <si>
    <t>ADİ METALLERDEN KAPLANMIŞ ELEKTROD</t>
  </si>
  <si>
    <t>1.12.2015 (Nihai önlemin yürürlüğe giriş tarihi ITC'nın nihai kararını açıkladığı 27 Kasım 2015'tir)</t>
  </si>
  <si>
    <t xml:space="preserve">Filmaşinde 100.000 tonluk, inşaat demirinde 60.000 tonluk kotalar öngörülmüş olup 2015 yılı için ise mezkur kota miktarlarının %10 oranında artırılarak filmaşinde 110.000 ton, inşaat demirinde ise 66.000 ton olması kararlaştırılmıştır. Bu miktarların aşılması halinde 0,55 DH/kg oranında ilave spesifik vergi söz konusu olacak olup önlemin 31 Aralık 2015 tarihine kadar yürürlükte kalması beklenmektedir. GGS Neticesinde; yürürlüğe gireceği tarihten 31 Aralık 2016 tarihine kadar “Filmaşin” için 121.000, “İnşaat Demiri” için ise 72.600 ton; 1 Ocak 2017’den 31 Aralık 2017’ye kadar Filmaşin için 133.100, İnşaat Demiri için ise 79.860; 1 Ocak 2018’den 31 Aralık 2018’e kadar ise “Filmaşin” için 146.410, İnşaat Demiri için ise 87.846 ton kota tahsis edilmiş olup; söz konusu kotaların tükenmesini müteakip % 0,55 DH/kg ek vergi </t>
  </si>
  <si>
    <t xml:space="preserve">10.09.2014 (Nihai önlemin yürürlüğe giriş tarihi ITA'nın nihai kararını açıkladığı 18 Temmuz 2014'tür. Karar 3.3.2016 tarihinde revize edilmiştir.) </t>
  </si>
  <si>
    <t>22.03.2016 (Erdemir: % 5.24 Çolakoğlu: % 7.07 Diğerleri: % 6.82)</t>
  </si>
  <si>
    <t>BUZDOLABI</t>
  </si>
  <si>
    <t>KARBON VE ALAŞIMLI ÇELİKTEN LEVHA</t>
  </si>
  <si>
    <t>02.04.2016   (% 10,7)</t>
  </si>
  <si>
    <t>Ülke</t>
  </si>
  <si>
    <t>Dünya</t>
  </si>
  <si>
    <t>Pay</t>
  </si>
  <si>
    <t xml:space="preserve">BREZİLYA*                                                        </t>
  </si>
  <si>
    <t>*İhracat Serbest Bölgeden Gerçekleşmektedir.</t>
  </si>
  <si>
    <r>
      <rPr>
        <sz val="8"/>
        <rFont val="Times New Roman"/>
        <family val="1"/>
        <charset val="162"/>
      </rPr>
      <t>Borusan (2013-2014 İ.G.G.S.):</t>
    </r>
    <r>
      <rPr>
        <b/>
        <sz val="8"/>
        <rFont val="Times New Roman"/>
        <family val="1"/>
        <charset val="162"/>
      </rPr>
      <t xml:space="preserve"> % 3,16                                 </t>
    </r>
    <r>
      <rPr>
        <sz val="8"/>
        <rFont val="Times New Roman"/>
        <family val="1"/>
        <charset val="162"/>
      </rPr>
      <t xml:space="preserve">Tosçelik (2013-2014 İ.G.G.S.): </t>
    </r>
    <r>
      <rPr>
        <b/>
        <sz val="8"/>
        <rFont val="Times New Roman"/>
        <family val="1"/>
        <charset val="162"/>
      </rPr>
      <t xml:space="preserve">% 0                  </t>
    </r>
    <r>
      <rPr>
        <sz val="8"/>
        <rFont val="Times New Roman"/>
        <family val="1"/>
        <charset val="162"/>
      </rPr>
      <t xml:space="preserve">Erbosan (2011-2012 İ.G.G.S.): </t>
    </r>
    <r>
      <rPr>
        <b/>
        <sz val="8"/>
        <rFont val="Times New Roman"/>
        <family val="1"/>
        <charset val="162"/>
      </rPr>
      <t xml:space="preserve">% 0                       </t>
    </r>
    <r>
      <rPr>
        <sz val="8"/>
        <rFont val="Times New Roman"/>
        <family val="1"/>
        <charset val="162"/>
      </rPr>
      <t>Yücel (2004-2005 İ.G.G.S.):</t>
    </r>
    <r>
      <rPr>
        <b/>
        <sz val="8"/>
        <rFont val="Times New Roman"/>
        <family val="1"/>
        <charset val="162"/>
      </rPr>
      <t xml:space="preserve"> % 3,28              </t>
    </r>
    <r>
      <rPr>
        <sz val="8"/>
        <rFont val="Times New Roman"/>
        <family val="1"/>
        <charset val="162"/>
      </rPr>
      <t>Diğerleri:</t>
    </r>
    <r>
      <rPr>
        <b/>
        <sz val="8"/>
        <rFont val="Times New Roman"/>
        <family val="1"/>
        <charset val="162"/>
      </rPr>
      <t xml:space="preserve"> % 14,74</t>
    </r>
  </si>
  <si>
    <r>
      <t xml:space="preserve">89%                                                                            </t>
    </r>
    <r>
      <rPr>
        <sz val="8"/>
        <rFont val="Times New Roman"/>
        <family val="1"/>
        <charset val="162"/>
      </rPr>
      <t>(Orijinal soruşturma: Göktaş: % 30, MMZ: % 6,9; Diğerleri: % 17,5. Re-Investigation sonucu % 89)</t>
    </r>
  </si>
  <si>
    <r>
      <rPr>
        <sz val="8"/>
        <rFont val="Times New Roman"/>
        <family val="1"/>
        <charset val="162"/>
      </rPr>
      <t>Yörükoğulları:</t>
    </r>
    <r>
      <rPr>
        <b/>
        <sz val="8"/>
        <rFont val="Times New Roman"/>
        <family val="1"/>
        <charset val="162"/>
      </rPr>
      <t xml:space="preserve"> % 0                                                    </t>
    </r>
    <r>
      <rPr>
        <sz val="8"/>
        <rFont val="Times New Roman"/>
        <family val="1"/>
        <charset val="162"/>
      </rPr>
      <t xml:space="preserve">Ektaş: </t>
    </r>
    <r>
      <rPr>
        <b/>
        <sz val="8"/>
        <rFont val="Times New Roman"/>
        <family val="1"/>
        <charset val="162"/>
      </rPr>
      <t xml:space="preserve">% 0                                                         </t>
    </r>
    <r>
      <rPr>
        <sz val="8"/>
        <rFont val="Times New Roman"/>
        <family val="1"/>
        <charset val="162"/>
      </rPr>
      <t xml:space="preserve">Özdoyuran: </t>
    </r>
    <r>
      <rPr>
        <b/>
        <sz val="8"/>
        <rFont val="Times New Roman"/>
        <family val="1"/>
        <charset val="162"/>
      </rPr>
      <t xml:space="preserve">% 0                                                        </t>
    </r>
    <r>
      <rPr>
        <sz val="8"/>
        <rFont val="Times New Roman"/>
        <family val="1"/>
        <charset val="162"/>
      </rPr>
      <t>Yüksel Tezcan:</t>
    </r>
    <r>
      <rPr>
        <b/>
        <sz val="8"/>
        <rFont val="Times New Roman"/>
        <family val="1"/>
        <charset val="162"/>
      </rPr>
      <t xml:space="preserve"> % 0                                                  </t>
    </r>
    <r>
      <rPr>
        <sz val="8"/>
        <rFont val="Times New Roman"/>
        <family val="1"/>
        <charset val="162"/>
      </rPr>
      <t xml:space="preserve">Ulaş: </t>
    </r>
    <r>
      <rPr>
        <b/>
        <sz val="8"/>
        <rFont val="Times New Roman"/>
        <family val="1"/>
        <charset val="162"/>
      </rPr>
      <t xml:space="preserve">% 2,87                                                           </t>
    </r>
    <r>
      <rPr>
        <sz val="8"/>
        <rFont val="Times New Roman"/>
        <family val="1"/>
        <charset val="162"/>
      </rPr>
      <t>Ulusoy:</t>
    </r>
    <r>
      <rPr>
        <b/>
        <sz val="8"/>
        <rFont val="Times New Roman"/>
        <family val="1"/>
        <charset val="162"/>
      </rPr>
      <t xml:space="preserve"> % 3,04                                                           </t>
    </r>
    <r>
      <rPr>
        <sz val="8"/>
        <rFont val="Times New Roman"/>
        <family val="1"/>
        <charset val="162"/>
      </rPr>
      <t>Doruk Marmara:</t>
    </r>
    <r>
      <rPr>
        <b/>
        <sz val="8"/>
        <rFont val="Times New Roman"/>
        <family val="1"/>
        <charset val="162"/>
      </rPr>
      <t xml:space="preserve"> % 3,12                                                    </t>
    </r>
    <r>
      <rPr>
        <sz val="8"/>
        <rFont val="Times New Roman"/>
        <family val="1"/>
        <charset val="162"/>
      </rPr>
      <t>Kale Madencilik:</t>
    </r>
    <r>
      <rPr>
        <b/>
        <sz val="8"/>
        <rFont val="Times New Roman"/>
        <family val="1"/>
        <charset val="162"/>
      </rPr>
      <t xml:space="preserve"> % 3,55                                            </t>
    </r>
    <r>
      <rPr>
        <sz val="8"/>
        <rFont val="Times New Roman"/>
        <family val="1"/>
        <charset val="162"/>
      </rPr>
      <t>Turun Gıda:</t>
    </r>
    <r>
      <rPr>
        <b/>
        <sz val="8"/>
        <rFont val="Times New Roman"/>
        <family val="1"/>
        <charset val="162"/>
      </rPr>
      <t xml:space="preserve"> % 4,60                                                    </t>
    </r>
    <r>
      <rPr>
        <sz val="8"/>
        <rFont val="Times New Roman"/>
        <family val="1"/>
        <charset val="162"/>
      </rPr>
      <t>Eksun:</t>
    </r>
    <r>
      <rPr>
        <b/>
        <sz val="8"/>
        <rFont val="Times New Roman"/>
        <family val="1"/>
        <charset val="162"/>
      </rPr>
      <t xml:space="preserve"> % 4,72                                                        </t>
    </r>
    <r>
      <rPr>
        <sz val="8"/>
        <rFont val="Times New Roman"/>
        <family val="1"/>
        <charset val="162"/>
      </rPr>
      <t xml:space="preserve">Erişler: </t>
    </r>
    <r>
      <rPr>
        <b/>
        <sz val="8"/>
        <rFont val="Times New Roman"/>
        <family val="1"/>
        <charset val="162"/>
      </rPr>
      <t xml:space="preserve">% 5,07                                                            </t>
    </r>
    <r>
      <rPr>
        <sz val="8"/>
        <rFont val="Times New Roman"/>
        <family val="1"/>
        <charset val="162"/>
      </rPr>
      <t>Akduy:</t>
    </r>
    <r>
      <rPr>
        <b/>
        <sz val="8"/>
        <rFont val="Times New Roman"/>
        <family val="1"/>
        <charset val="162"/>
      </rPr>
      <t xml:space="preserve"> % 5,90                                                      </t>
    </r>
    <r>
      <rPr>
        <sz val="8"/>
        <rFont val="Times New Roman"/>
        <family val="1"/>
        <charset val="162"/>
      </rPr>
      <t>Karahan:</t>
    </r>
    <r>
      <rPr>
        <b/>
        <sz val="8"/>
        <rFont val="Times New Roman"/>
        <family val="1"/>
        <charset val="162"/>
      </rPr>
      <t xml:space="preserve"> % 7,91                                                  </t>
    </r>
    <r>
      <rPr>
        <sz val="8"/>
        <rFont val="Times New Roman"/>
        <family val="1"/>
        <charset val="162"/>
      </rPr>
      <t xml:space="preserve">Tekirdağ Un: </t>
    </r>
    <r>
      <rPr>
        <b/>
        <sz val="8"/>
        <rFont val="Times New Roman"/>
        <family val="1"/>
        <charset val="162"/>
      </rPr>
      <t xml:space="preserve">% 12,60                                           </t>
    </r>
    <r>
      <rPr>
        <sz val="8"/>
        <rFont val="Times New Roman"/>
        <family val="1"/>
        <charset val="162"/>
      </rPr>
      <t>Tekinak Gıda:</t>
    </r>
    <r>
      <rPr>
        <b/>
        <sz val="8"/>
        <rFont val="Times New Roman"/>
        <family val="1"/>
        <charset val="162"/>
      </rPr>
      <t xml:space="preserve"> % 13,72                                               </t>
    </r>
    <r>
      <rPr>
        <sz val="8"/>
        <rFont val="Times New Roman"/>
        <family val="1"/>
        <charset val="162"/>
      </rPr>
      <t>Dost Gıda:</t>
    </r>
    <r>
      <rPr>
        <b/>
        <sz val="8"/>
        <rFont val="Times New Roman"/>
        <family val="1"/>
        <charset val="162"/>
      </rPr>
      <t xml:space="preserve"> % 15,43                                                 </t>
    </r>
    <r>
      <rPr>
        <sz val="8"/>
        <rFont val="Times New Roman"/>
        <family val="1"/>
        <charset val="162"/>
      </rPr>
      <t>Unay Gıda:</t>
    </r>
    <r>
      <rPr>
        <b/>
        <sz val="8"/>
        <rFont val="Times New Roman"/>
        <family val="1"/>
        <charset val="162"/>
      </rPr>
      <t xml:space="preserve"> % 16,19                                                     </t>
    </r>
    <r>
      <rPr>
        <sz val="8"/>
        <rFont val="Times New Roman"/>
        <family val="1"/>
        <charset val="162"/>
      </rPr>
      <t>Üç-El (2015 Y.T.G.G.S.):</t>
    </r>
    <r>
      <rPr>
        <b/>
        <sz val="8"/>
        <rFont val="Times New Roman"/>
        <family val="1"/>
        <charset val="162"/>
      </rPr>
      <t xml:space="preserve"> % 16,19                             </t>
    </r>
    <r>
      <rPr>
        <sz val="8"/>
        <rFont val="Times New Roman"/>
        <family val="1"/>
        <charset val="162"/>
      </rPr>
      <t>Ay-Ser (2015 Y.T.G.G.S.):</t>
    </r>
    <r>
      <rPr>
        <b/>
        <sz val="8"/>
        <rFont val="Times New Roman"/>
        <family val="1"/>
        <charset val="162"/>
      </rPr>
      <t xml:space="preserve"> % 16,19                            </t>
    </r>
    <r>
      <rPr>
        <sz val="8"/>
        <rFont val="Times New Roman"/>
        <family val="1"/>
        <charset val="162"/>
      </rPr>
      <t>Pak Petrol (2016 Y.T.G.G.S):</t>
    </r>
    <r>
      <rPr>
        <b/>
        <sz val="8"/>
        <rFont val="Times New Roman"/>
        <family val="1"/>
        <charset val="162"/>
      </rPr>
      <t xml:space="preserve"> % 16,19                           </t>
    </r>
    <r>
      <rPr>
        <sz val="8"/>
        <rFont val="Times New Roman"/>
        <family val="1"/>
        <charset val="162"/>
      </rPr>
      <t>Diğerleri:</t>
    </r>
    <r>
      <rPr>
        <b/>
        <sz val="8"/>
        <rFont val="Times New Roman"/>
        <family val="1"/>
        <charset val="162"/>
      </rPr>
      <t xml:space="preserve"> % 16,19</t>
    </r>
  </si>
  <si>
    <r>
      <t xml:space="preserve">ÖNLEM YÜRÜRLÜKTE                                                                         </t>
    </r>
    <r>
      <rPr>
        <sz val="8"/>
        <rFont val="Times New Roman"/>
        <family val="1"/>
        <charset val="162"/>
      </rPr>
      <t>(04.05.2015 TARİHİNDE BAŞLATILAN RE-INVESTIGATION  SORUŞTURMASI DEVAM ETMEKTEDİR)</t>
    </r>
  </si>
  <si>
    <r>
      <t xml:space="preserve">SORUŞTURMA DEVAM EDİYOR    </t>
    </r>
    <r>
      <rPr>
        <sz val="9"/>
        <rFont val="Times New Roman"/>
        <family val="1"/>
        <charset val="162"/>
      </rPr>
      <t xml:space="preserve">(22 ARALIK 2015 TARİHİNDE KADI TARAFINDAN NİHAİ BULGU RAPORU YAYIMLANMIŞTIR. HESAPLANAN MARJLAR:                                                                     Kale: </t>
    </r>
    <r>
      <rPr>
        <b/>
        <sz val="9"/>
        <rFont val="Times New Roman"/>
        <family val="1"/>
        <charset val="162"/>
      </rPr>
      <t xml:space="preserve">28,9 % </t>
    </r>
    <r>
      <rPr>
        <sz val="9"/>
        <rFont val="Times New Roman"/>
        <family val="1"/>
        <charset val="162"/>
      </rPr>
      <t xml:space="preserve">                                                      Tekinak: </t>
    </r>
    <r>
      <rPr>
        <b/>
        <sz val="9"/>
        <rFont val="Times New Roman"/>
        <family val="1"/>
        <charset val="162"/>
      </rPr>
      <t>28,9%</t>
    </r>
    <r>
      <rPr>
        <sz val="9"/>
        <rFont val="Times New Roman"/>
        <family val="1"/>
        <charset val="162"/>
      </rPr>
      <t xml:space="preserve">
Doruk Marmara: </t>
    </r>
    <r>
      <rPr>
        <b/>
        <sz val="9"/>
        <rFont val="Times New Roman"/>
        <family val="1"/>
        <charset val="162"/>
      </rPr>
      <t>13,6</t>
    </r>
    <r>
      <rPr>
        <sz val="9"/>
        <rFont val="Times New Roman"/>
        <family val="1"/>
        <charset val="162"/>
      </rPr>
      <t xml:space="preserve">
Erişler:</t>
    </r>
    <r>
      <rPr>
        <b/>
        <sz val="9"/>
        <rFont val="Times New Roman"/>
        <family val="1"/>
        <charset val="162"/>
      </rPr>
      <t xml:space="preserve"> 13,3%  </t>
    </r>
    <r>
      <rPr>
        <sz val="9"/>
        <rFont val="Times New Roman"/>
        <family val="1"/>
        <charset val="162"/>
      </rPr>
      <t xml:space="preserve">                                                     Ulusoy Un: </t>
    </r>
    <r>
      <rPr>
        <b/>
        <sz val="9"/>
        <rFont val="Times New Roman"/>
        <family val="1"/>
        <charset val="162"/>
      </rPr>
      <t>5,6%</t>
    </r>
    <r>
      <rPr>
        <sz val="9"/>
        <rFont val="Times New Roman"/>
        <family val="1"/>
        <charset val="162"/>
      </rPr>
      <t xml:space="preserve">
Unay Un: </t>
    </r>
    <r>
      <rPr>
        <b/>
        <sz val="9"/>
        <rFont val="Times New Roman"/>
        <family val="1"/>
        <charset val="162"/>
      </rPr>
      <t>5,6%</t>
    </r>
    <r>
      <rPr>
        <sz val="9"/>
        <rFont val="Times New Roman"/>
        <family val="1"/>
        <charset val="162"/>
      </rPr>
      <t xml:space="preserve">
Ulaş Gıda: </t>
    </r>
    <r>
      <rPr>
        <b/>
        <sz val="9"/>
        <rFont val="Times New Roman"/>
        <family val="1"/>
        <charset val="162"/>
      </rPr>
      <t>0 % (- 9 %)</t>
    </r>
    <r>
      <rPr>
        <sz val="9"/>
        <rFont val="Times New Roman"/>
        <family val="1"/>
        <charset val="162"/>
      </rPr>
      <t xml:space="preserve">
Diğerleri: </t>
    </r>
    <r>
      <rPr>
        <b/>
        <sz val="9"/>
        <rFont val="Times New Roman"/>
        <family val="1"/>
        <charset val="162"/>
      </rPr>
      <t>28,9%</t>
    </r>
    <r>
      <rPr>
        <sz val="9"/>
        <rFont val="Times New Roman"/>
        <family val="1"/>
        <charset val="162"/>
      </rPr>
      <t xml:space="preserve">
</t>
    </r>
  </si>
  <si>
    <r>
      <rPr>
        <sz val="8"/>
        <rFont val="Times New Roman"/>
        <family val="1"/>
        <charset val="162"/>
      </rPr>
      <t xml:space="preserve">Borusan Grup: </t>
    </r>
    <r>
      <rPr>
        <b/>
        <sz val="8"/>
        <rFont val="Times New Roman"/>
        <family val="1"/>
        <charset val="162"/>
      </rPr>
      <t xml:space="preserve">% 2,39                              </t>
    </r>
    <r>
      <rPr>
        <sz val="8"/>
        <rFont val="Times New Roman"/>
        <family val="1"/>
        <charset val="162"/>
      </rPr>
      <t>Tosyalı/Tosçelik:</t>
    </r>
    <r>
      <rPr>
        <b/>
        <sz val="8"/>
        <rFont val="Times New Roman"/>
        <family val="1"/>
        <charset val="162"/>
      </rPr>
      <t xml:space="preserve"> % 0,95 (de minimis)                                     </t>
    </r>
    <r>
      <rPr>
        <sz val="8"/>
        <rFont val="Times New Roman"/>
        <family val="1"/>
        <charset val="162"/>
      </rPr>
      <t xml:space="preserve">Diğerleri: </t>
    </r>
    <r>
      <rPr>
        <b/>
        <sz val="8"/>
        <rFont val="Times New Roman"/>
        <family val="1"/>
        <charset val="162"/>
      </rPr>
      <t>% 2,39</t>
    </r>
  </si>
  <si>
    <t>4 Eylül 2013 (ITC)                    2 Ekim 2013 (ITA)</t>
  </si>
  <si>
    <t>2 Temmuz 2013 (ITC)                     22 Temmuz 2013 (ITA)</t>
  </si>
  <si>
    <t xml:space="preserve">21.07.2015 (ITC) 10.08.2015 (ITA)             </t>
  </si>
  <si>
    <t>13 Haziran 2014    (CBSA)                  16 Haziran 2014  (CITT)</t>
  </si>
  <si>
    <t>21 Temmuz 2014         (CBSA)                  22 Temmuz 2014  (CITT)</t>
  </si>
  <si>
    <t xml:space="preserve"> 16.10.2014  (ITC)       14.11.2014  (ITA)</t>
  </si>
  <si>
    <t xml:space="preserve">21.07.2015 (ITC)
11.08.2015 (ITA)             </t>
  </si>
  <si>
    <t>8.4.2016 (ITC)   5.5.2016 (ITA)</t>
  </si>
  <si>
    <r>
      <rPr>
        <sz val="8"/>
        <rFont val="Times New Roman"/>
        <family val="1"/>
        <charset val="162"/>
      </rPr>
      <t>Habaş Sınai:</t>
    </r>
    <r>
      <rPr>
        <b/>
        <sz val="8"/>
        <rFont val="Times New Roman"/>
        <family val="1"/>
        <charset val="162"/>
      </rPr>
      <t xml:space="preserve"> % 3,8                                                             </t>
    </r>
    <r>
      <rPr>
        <sz val="8"/>
        <rFont val="Times New Roman"/>
        <family val="1"/>
        <charset val="162"/>
      </rPr>
      <t xml:space="preserve">Habaş Petrol: </t>
    </r>
    <r>
      <rPr>
        <b/>
        <sz val="8"/>
        <rFont val="Times New Roman"/>
        <family val="1"/>
        <charset val="162"/>
      </rPr>
      <t xml:space="preserve">% 41                                                        </t>
    </r>
    <r>
      <rPr>
        <sz val="8"/>
        <rFont val="Times New Roman"/>
        <family val="1"/>
        <charset val="162"/>
      </rPr>
      <t xml:space="preserve">Diğerleri: </t>
    </r>
    <r>
      <rPr>
        <b/>
        <sz val="8"/>
        <rFont val="Times New Roman"/>
        <family val="1"/>
        <charset val="162"/>
      </rPr>
      <t>% 41 (29 Haziran 2016 tarihinde açıklanan "re-investigation" bulgularına göre Habaş Sınai için % 41 oranına hükmedildi. Çolakoğlu için ise daha rekabetçi normal değerler hesaplandı.)</t>
    </r>
  </si>
  <si>
    <t xml:space="preserve">       ÖNLEM YÜRÜRLÜKTE            </t>
  </si>
  <si>
    <t xml:space="preserve"> Aksa Akrilik Kimya Sanayi A.Ş. % 8,2
Diğerleri: %16,1</t>
  </si>
  <si>
    <t>28.12.2015 (MMZ Onur: % 7.69 Özdemir: % 1.35 Diğerleri: % 4.39)</t>
  </si>
  <si>
    <t>23.02.2016 (MMZ Onur: % 14.48 Özdemir: % 0 Diğerleri: % 14.48)</t>
  </si>
  <si>
    <t xml:space="preserve">(15.07.2016 tarihinde yayımlanan nihai bulgulara göre) </t>
  </si>
  <si>
    <t xml:space="preserve">(13.09.2016 tarihinde yayımlanan değiştirilmiş nihai karara göre)  </t>
  </si>
  <si>
    <t>(MMZ Onur: % 9.87 Özdemir: % 15.08 Diğerleri: % 12.58)</t>
  </si>
  <si>
    <t xml:space="preserve">(03.10.2016 tarihinde yayımlanan nihai bulgulara göre) </t>
  </si>
  <si>
    <t xml:space="preserve">11.08.2015 (ITC)
31.08.2015 (ITA)              </t>
  </si>
  <si>
    <r>
      <t>ÖNLEM YÜRÜRLÜKTE</t>
    </r>
    <r>
      <rPr>
        <sz val="9"/>
        <rFont val="Times New Roman"/>
        <family val="1"/>
        <charset val="162"/>
      </rPr>
      <t xml:space="preserve"> </t>
    </r>
  </si>
  <si>
    <t>MMZ: % 35,66; Özdemir Boru: % 0; Diğerleri: % 17,83</t>
  </si>
  <si>
    <t xml:space="preserve"> ITC - 20 Eylül 2016 / ITA – 10 Ekim 2016</t>
  </si>
  <si>
    <r>
      <t xml:space="preserve">ÖNLEM YÜRÜRLÜKTE </t>
    </r>
    <r>
      <rPr>
        <sz val="9"/>
        <rFont val="Times New Roman"/>
        <family val="1"/>
        <charset val="162"/>
      </rPr>
      <t>(9 Kasım 2016 tarihinde 2015-2016 dönemi için İGGS başlatılmıştır.)</t>
    </r>
  </si>
  <si>
    <t xml:space="preserve">15.11.2016                     16 Kasım 2016 – 15 Mart 2017 tarihleri arasında (toplam 4 ay) uygulanmak üzere Çolakoğlu Metalurji A.Ş. için % 7,09; Ereğli Demir ve Çelik Fabrikaları T.A.Ş. (Erdemir) veya İskenderun Demir ve Çelik A.Ş. (İsdemir) için % 28,34 ve diğer ihracatçılarımız için % 38,52 oranlarında geçici anti-damping vergisine hükmedilmiştir. Söz konusu vergiler İran için % 7,37 ile % 38,27 oranları arasında; Brezilya için ise % 34,40 oranındadır. </t>
  </si>
  <si>
    <t>Diğerleri: %42,02                                                      ERDEMİR:  %50</t>
  </si>
  <si>
    <t>ARJANTİN</t>
  </si>
  <si>
    <t>BULAŞIK MAKİNELERİ</t>
  </si>
  <si>
    <r>
      <t xml:space="preserve">ÖNLEM YÜRÜRLÜKTE                                                                           </t>
    </r>
    <r>
      <rPr>
        <sz val="9"/>
        <rFont val="Times New Roman"/>
        <family val="1"/>
        <charset val="162"/>
      </rPr>
      <t>(2 EYLÜL 2015 TARİHİNDE BEŞSAN MAKARNA GIDA SANAYİ VE
TİCARET A.Ş. İÇİN  1 OCAK 2014-31 ARALIK 2014 DÖNEMİ İÇİN BAŞLATILAN İGGS 15 ARALIK 2016 TARİHİNDE SONLANDIRILMIŞ OLUP BEŞSAN İÇİN %2,21 MARJ HESAPLANMIŞTIR )</t>
    </r>
    <r>
      <rPr>
        <b/>
        <sz val="9"/>
        <rFont val="Times New Roman"/>
        <family val="1"/>
        <charset val="162"/>
      </rPr>
      <t xml:space="preserve">
</t>
    </r>
  </si>
  <si>
    <r>
      <t>ÖNLEM YÜRÜRLÜKTE                   (</t>
    </r>
    <r>
      <rPr>
        <sz val="9"/>
        <rFont val="Times New Roman"/>
        <family val="1"/>
        <charset val="162"/>
      </rPr>
      <t>NGGS KAPSAMINDA 20 OCAK 2017 TARİHİNDE ÖNLEMİN DEVAMINA KARAR VERİLMİŞTİR</t>
    </r>
    <r>
      <rPr>
        <b/>
        <sz val="9"/>
        <rFont val="Times New Roman"/>
        <family val="1"/>
        <charset val="162"/>
      </rPr>
      <t>.)</t>
    </r>
  </si>
  <si>
    <t>HİNDİSTAN</t>
  </si>
  <si>
    <t>16.10.2014 (ITC)               06.11.2014 (ITA)</t>
  </si>
  <si>
    <t>Çolakoğlu: % 6,88; Erdemir: % 27,27; Diğerleri: % 38,23</t>
  </si>
  <si>
    <t>FİLMAŞİN</t>
  </si>
  <si>
    <t>28.03.2017 (ITC) 19.04.2017 (ITA)</t>
  </si>
  <si>
    <t>AB</t>
  </si>
  <si>
    <t>KABLOLAR</t>
  </si>
  <si>
    <t>14.07.2017 (Vestel için % 16,94; Diğerleri için % 16,94) (6 ay geçerli olmak üzere) (Tayland firmaları için % 18,15; Çin firmaları için % 27,56)</t>
  </si>
  <si>
    <r>
      <t>ÖNLEM YÜRÜRLÜKTE</t>
    </r>
    <r>
      <rPr>
        <sz val="11"/>
        <rFont val="Times New Roman"/>
        <family val="1"/>
        <charset val="162"/>
      </rPr>
      <t xml:space="preserve"> (söz konusu önlemin gözden geçirilmesi için 20 Temmuz 2017 tarihinde bir kısmi ara gözden geçirme soruşturması başlatılmıştır)</t>
    </r>
  </si>
  <si>
    <t>22.02.2017 tarihinde yayımlanan ITA ön kararına göre Habaş için %3,47 sübvansiyon marjı hesaplanmıştır.</t>
  </si>
  <si>
    <r>
      <rPr>
        <b/>
        <sz val="9"/>
        <color rgb="FFFF0000"/>
        <rFont val="Times New Roman"/>
        <family val="1"/>
        <charset val="162"/>
      </rPr>
      <t xml:space="preserve">ÖNLEM YÜRÜRLÜKTE  </t>
    </r>
    <r>
      <rPr>
        <sz val="9"/>
        <color rgb="FFFF0000"/>
        <rFont val="Times New Roman"/>
        <family val="1"/>
        <charset val="162"/>
      </rPr>
      <t xml:space="preserve">(2 MAYIS 2016 TARİHİNDE 2015 DÖNEMİNE YÖNELİK BAŞLATILAN İ.G.G.S NİHAİ KARARINDA BORUSAN İÇİ %0,49 TOSÇELİK İÇİN İSE %6,64 MARJLARI HESAPLANMIŞTIR) (1 HAZİRAN 2017 TARİHİNDE BAŞLATILAN IV.SUNSET REVIEW KAPSAMINDA BORUSAN İÇİN %1,41 YÜCEL BORU %1,57 ERBOSAN VE BANT BORU VE DİĞERLERİ İÇİN %3,63 MARJLARI HESAPLANMIŞTIR)    </t>
    </r>
    <r>
      <rPr>
        <b/>
        <sz val="9"/>
        <color rgb="FFFF0000"/>
        <rFont val="Times New Roman"/>
        <family val="1"/>
        <charset val="162"/>
      </rPr>
      <t xml:space="preserve">           </t>
    </r>
  </si>
  <si>
    <r>
      <rPr>
        <b/>
        <sz val="9"/>
        <color rgb="FFFF0000"/>
        <rFont val="Times New Roman"/>
        <family val="1"/>
        <charset val="162"/>
      </rPr>
      <t>ÖNLEM YÜRÜRLÜKTE   (</t>
    </r>
    <r>
      <rPr>
        <sz val="9"/>
        <color rgb="FFFF0000"/>
        <rFont val="Times New Roman"/>
        <family val="1"/>
        <charset val="162"/>
      </rPr>
      <t>BAŞLATILAN IV. SUNSET REVIEW SONUCU KARAR TARİHLİ ABD RESMİ GAZETESİNDE AÇIKLANMIŞ OLUP MEZKUR ÖNLEMİN DEVAMINA KARAR VERİLMİŞTİR                                   (2015-2016 DÖNEMİNE YÖNELİK 07.07.2016 TARİHİNDE BAŞLAYAN İGGS DEVAM ETMEKTEDİR)</t>
    </r>
  </si>
  <si>
    <t xml:space="preserve">6.6.2017 - 6.12.2017 </t>
  </si>
  <si>
    <t>İsdemir: % 7 (ton başına 27.7 ABD Dolarından az olmamak üzere); Habaş: % 8.1 (ton başına 28.01 ABD Dolarından az olmamak üzere); Diler: % 13.4 (ton başına 50.2 ABD Dolarından az olmamak üzere); İçdaş: % 13.5 (ton başına 48.69 ABD Dolarından az olmamak üzere);Corbus: % 19 (ton başına 70.17 ABD Dolarından az olmamak üzere); Diğerleri: % 22.8 (ton başına 81.9 ABD Dolarından az olmamak üzere)</t>
  </si>
  <si>
    <r>
      <t xml:space="preserve">ÖNLEM YÜRÜRLÜKTE </t>
    </r>
    <r>
      <rPr>
        <sz val="9"/>
        <rFont val="Times New Roman"/>
        <family val="1"/>
        <charset val="162"/>
      </rPr>
      <t>(2015 YILI İGGS 13 ŞUBAT 2017 TARİHİNDE BAŞLATILMIŞTIR. 2 OCAK 2018 TARİHİNDE AÇIKLANAN ÖN KARARA GÖRE BORUSAN'A % 0,78 ORANINDA VERGİ HESAPLANMIŞTIR.)</t>
    </r>
  </si>
  <si>
    <t>14.09.2017 (Yürürlüğe giriş Resmi Gazete tarihi: 17.01.2018)</t>
  </si>
  <si>
    <t>Vestel: %14,13, Diğer Türk İhracatçılar: %14,13; Samsung: %16,87, Diğer Taylandlı İhracatçılar: %16,87; Çinli İhracatçılar: %27,56)</t>
  </si>
  <si>
    <t xml:space="preserve">(14.07.2017 tarihinde yayımlanan değiştirilmiş nihai karara göre)  </t>
  </si>
  <si>
    <t>25 Ekim 2017 tarihinde ITA tarafından açıklanan ön karara göre; Habaş:%2,8 İçdaş:%8,01 Diğerleri:%5,41</t>
  </si>
  <si>
    <t>25.08.2017 tarihinde yayımlanan ITA ön kararına göre;Habaş:%2,27 İçdaş:de minimis Diğerleri: %2,27</t>
  </si>
  <si>
    <t>17.01.2018 (ITC) 9.02.2018 (ITA)</t>
  </si>
  <si>
    <t>Türk İhracatçılar: 48 USD/MT; Çinli İhracatçılar: 87 USD/MT - 211 USD/MT</t>
  </si>
  <si>
    <r>
      <t xml:space="preserve">ÖNLEM YÜRÜRLÜKTE                    </t>
    </r>
    <r>
      <rPr>
        <sz val="9"/>
        <rFont val="Times New Roman"/>
        <family val="1"/>
        <charset val="162"/>
      </rPr>
      <t>(DURUM FİRMASI İÇİN 1 TEMMUZ 2014 – 30 HAZİRAN 2015 DÖNEMİNE YÖNELİK 02.09.2015 TARİHİNDE BAŞLAYAN Y.T.G.G.S İPTAL EDİLMİŞTİR.)</t>
    </r>
    <r>
      <rPr>
        <b/>
        <sz val="9"/>
        <rFont val="Times New Roman"/>
        <family val="1"/>
        <charset val="162"/>
      </rPr>
      <t xml:space="preserve"> 2015-2016 DÖNEMİ İÇİN MUTLU FİRMASI İÇİN YÜRÜTÜLEN İGGS İPTAL EDİLMİŞTİR.</t>
    </r>
    <r>
      <rPr>
        <sz val="9"/>
        <rFont val="Times New Roman"/>
        <family val="1"/>
        <charset val="162"/>
      </rPr>
      <t>2016-2017 DÖNEMİ İÇİN BAŞLATILAN İGGS İPTAL EDİLMİŞTİR.</t>
    </r>
  </si>
  <si>
    <t>ÇELİK ÜRÜNLERİ</t>
  </si>
  <si>
    <t>SG</t>
  </si>
  <si>
    <t>Habaş:%3,88, İçdaş:%3,81, Diğerleri:%3,85</t>
  </si>
  <si>
    <t>(03.05.2018 tarihinde yayımlanan değiştirilmiş nihai karara göre)</t>
  </si>
  <si>
    <t>(21.05.2018 tarihinde yayımlanan değiştirilmiş nihai karara göre)</t>
  </si>
  <si>
    <t>Habaş: %4,93, İçdaş:%7,94, Diğerleri: %6,44</t>
  </si>
  <si>
    <t>20 Haziran 2018 tarihinde yayımlanan ön karara göre; Borusan: %1,08, HDM: %3,76, Diğerleri: %1,89</t>
  </si>
  <si>
    <t>ALÜMİNYUM ÜRÜNLERİ</t>
  </si>
  <si>
    <t>OTOMOTİV</t>
  </si>
  <si>
    <t>SECTION 232</t>
  </si>
  <si>
    <t>Avustralya (tam muafiyet), Güney Kore, Brezilya ve Arjantin (Kota) dışındaki tüm ülkelerden yapılan ithalatta ek %25 vergi</t>
  </si>
  <si>
    <t>Avustralya (tam muafiyet) ve Arjantin (Kota) dışındaki tüm ülkelerden yapılan ithalatta ek %10 vergi</t>
  </si>
  <si>
    <t>KOSOVA</t>
  </si>
  <si>
    <t>DERİ AYAKKABI VE BOTLAR</t>
  </si>
  <si>
    <t>27 Ağustos 2018 tarihinde yayımlanan ön karara göre; HDM:%3,45 Borusan:%5,29 Diğerleri:%4,83</t>
  </si>
  <si>
    <t>KAPLAMALI AHŞAP PANELLER</t>
  </si>
  <si>
    <t>DİKİŞLİ KARBON ÇELİK BORU</t>
  </si>
  <si>
    <r>
      <t>ÖNLEM YÜRÜRLÜKTE</t>
    </r>
    <r>
      <rPr>
        <sz val="9"/>
        <color rgb="FFFF0000"/>
        <rFont val="Times New Roman"/>
        <family val="1"/>
        <charset val="162"/>
      </rPr>
      <t xml:space="preserve"> (9 Kasım 2016 tarihinde başlatılan 2015 yılı  İGGS kapsamında Boruan için %0,48 marj hesaplanmış olup Tosçelik için ilgili gözden geçirme sonlandırılmıştır. 2016 yılı İGGS ön kararı 3 Ekim 2018 tarihinde açıklanmış olup Borusan için %0,66 marj hesaplanmıştır.)</t>
    </r>
  </si>
  <si>
    <t>25.10.2018
(7 farklı ürün grubunda farklı  miktarlarda kota + kotayı aşan ithalat için %25 ilave gümrük vergisi)</t>
  </si>
  <si>
    <t>28.03.2018 ( Durum: % 25,4, Diğerleri: % 201,8)</t>
  </si>
  <si>
    <t>Durum: % 7, Diğerleri: % 99</t>
  </si>
  <si>
    <t>28.03.2018 ( Durum: % 1,9, Diğerleri: % 5,8)</t>
  </si>
  <si>
    <t>Durum: % 1,4, Diğerleri: % 4,2</t>
  </si>
  <si>
    <t>Önlem*</t>
  </si>
  <si>
    <t>CVD **</t>
  </si>
  <si>
    <t>LÜBNAN</t>
  </si>
  <si>
    <t>MISIR GEVREĞİ, PİRİNÇ GEVREĞİ, BUĞDAY GEVREĞİ</t>
  </si>
  <si>
    <t>MADAGASKAR</t>
  </si>
  <si>
    <t>MAKARNA</t>
  </si>
  <si>
    <t xml:space="preserve">ÖNLEME TABİ İHRACAT*** </t>
  </si>
  <si>
    <t>CVD</t>
  </si>
  <si>
    <r>
      <t>Pamukkale Kablo Sanayi ve Ticaret A.Ş.:</t>
    </r>
    <r>
      <rPr>
        <b/>
        <sz val="8"/>
        <rFont val="Times New Roman"/>
        <family val="1"/>
        <charset val="162"/>
      </rPr>
      <t xml:space="preserve"> %9,3</t>
    </r>
    <r>
      <rPr>
        <sz val="8"/>
        <rFont val="Times New Roman"/>
        <family val="1"/>
        <charset val="162"/>
      </rPr>
      <t xml:space="preserve">
Diğerleri: </t>
    </r>
    <r>
      <rPr>
        <b/>
        <sz val="8"/>
        <rFont val="Times New Roman"/>
        <family val="1"/>
        <charset val="162"/>
      </rPr>
      <t>%14,5</t>
    </r>
  </si>
  <si>
    <r>
      <t xml:space="preserve">Tosçelik: </t>
    </r>
    <r>
      <rPr>
        <b/>
        <sz val="8"/>
        <rFont val="Times New Roman"/>
        <family val="1"/>
        <charset val="162"/>
      </rPr>
      <t xml:space="preserve">% 4,10
</t>
    </r>
    <r>
      <rPr>
        <sz val="8"/>
        <rFont val="Times New Roman"/>
        <family val="1"/>
        <charset val="162"/>
      </rPr>
      <t xml:space="preserve">Yücel (Çayırova): </t>
    </r>
    <r>
      <rPr>
        <b/>
        <sz val="8"/>
        <rFont val="Times New Roman"/>
        <family val="1"/>
        <charset val="162"/>
      </rPr>
      <t xml:space="preserve">% 12,52
</t>
    </r>
    <r>
      <rPr>
        <sz val="8"/>
        <rFont val="Times New Roman"/>
        <family val="1"/>
        <charset val="162"/>
      </rPr>
      <t xml:space="preserve">Borusan: </t>
    </r>
    <r>
      <rPr>
        <b/>
        <sz val="8"/>
        <rFont val="Times New Roman"/>
        <family val="1"/>
        <charset val="162"/>
      </rPr>
      <t xml:space="preserve">% 9,85
</t>
    </r>
    <r>
      <rPr>
        <sz val="8"/>
        <rFont val="Times New Roman"/>
        <family val="1"/>
        <charset val="162"/>
      </rPr>
      <t xml:space="preserve">diğerleri: </t>
    </r>
    <r>
      <rPr>
        <b/>
        <sz val="8"/>
        <rFont val="Times New Roman"/>
        <family val="1"/>
        <charset val="162"/>
      </rPr>
      <t>% 4,33</t>
    </r>
  </si>
  <si>
    <r>
      <rPr>
        <sz val="8"/>
        <rFont val="Times New Roman"/>
        <family val="1"/>
        <charset val="162"/>
      </rPr>
      <t>Borusan Mannessmann:</t>
    </r>
    <r>
      <rPr>
        <b/>
        <sz val="8"/>
        <rFont val="Times New Roman"/>
        <family val="1"/>
        <charset val="162"/>
      </rPr>
      <t xml:space="preserve"> % 0
</t>
    </r>
    <r>
      <rPr>
        <sz val="8"/>
        <rFont val="Times New Roman"/>
        <family val="1"/>
        <charset val="162"/>
      </rPr>
      <t xml:space="preserve">IMCO: </t>
    </r>
    <r>
      <rPr>
        <b/>
        <sz val="8"/>
        <rFont val="Times New Roman"/>
        <family val="1"/>
        <charset val="162"/>
      </rPr>
      <t xml:space="preserve">% 13
</t>
    </r>
    <r>
      <rPr>
        <sz val="8"/>
        <rFont val="Times New Roman"/>
        <family val="1"/>
        <charset val="162"/>
      </rPr>
      <t xml:space="preserve">Diğerleri: </t>
    </r>
    <r>
      <rPr>
        <b/>
        <sz val="8"/>
        <rFont val="Times New Roman"/>
        <family val="1"/>
        <charset val="162"/>
      </rPr>
      <t>% 37,4</t>
    </r>
  </si>
  <si>
    <t xml:space="preserve">CBSA: 20.7.2018
CITT: 23.07.2018 </t>
  </si>
  <si>
    <t>CBSA: 18.10.2018
(Erbosan: %3
Borusan: %4,9
İris Metalurji ve Mühendislik: % 49
Diğerleri: %95)
CITT: 18.09.2018</t>
  </si>
  <si>
    <r>
      <t xml:space="preserve">Erbosan: </t>
    </r>
    <r>
      <rPr>
        <b/>
        <sz val="8"/>
        <rFont val="Times New Roman"/>
        <family val="1"/>
        <charset val="162"/>
      </rPr>
      <t>%0,6</t>
    </r>
    <r>
      <rPr>
        <sz val="8"/>
        <rFont val="Times New Roman"/>
        <family val="1"/>
        <charset val="162"/>
      </rPr>
      <t xml:space="preserve"> (de minimis)
Borusan: </t>
    </r>
    <r>
      <rPr>
        <b/>
        <sz val="8"/>
        <rFont val="Times New Roman"/>
        <family val="1"/>
        <charset val="162"/>
      </rPr>
      <t>%3,3</t>
    </r>
    <r>
      <rPr>
        <sz val="8"/>
        <rFont val="Times New Roman"/>
        <family val="1"/>
        <charset val="162"/>
      </rPr>
      <t xml:space="preserve">
Çayırova: </t>
    </r>
    <r>
      <rPr>
        <b/>
        <sz val="8"/>
        <rFont val="Times New Roman"/>
        <family val="1"/>
        <charset val="162"/>
      </rPr>
      <t>%8,8</t>
    </r>
    <r>
      <rPr>
        <sz val="8"/>
        <rFont val="Times New Roman"/>
        <family val="1"/>
        <charset val="162"/>
      </rPr>
      <t xml:space="preserve">
Diğerleri: </t>
    </r>
    <r>
      <rPr>
        <b/>
        <sz val="8"/>
        <rFont val="Times New Roman"/>
        <family val="1"/>
        <charset val="162"/>
      </rPr>
      <t>%45,8</t>
    </r>
  </si>
  <si>
    <t>25.02.2018
%14,5
25.02.2018-24.8.2018 (6 ay)
25.8.2018-23.11.2018 (3 ay uzatılmıştır)</t>
  </si>
  <si>
    <t>CBSA nihai karar: 16.01.2019
CITT nihai karar: 15.02.2019
(Nihai önlem yürürlüğe giriş tarihi 16.02.2019)</t>
  </si>
  <si>
    <r>
      <rPr>
        <b/>
        <sz val="11"/>
        <rFont val="Times New Roman"/>
        <family val="1"/>
        <charset val="162"/>
      </rPr>
      <t xml:space="preserve">Kalın levha: </t>
    </r>
    <r>
      <rPr>
        <sz val="11"/>
        <rFont val="Times New Roman"/>
        <family val="1"/>
        <charset val="162"/>
      </rPr>
      <t xml:space="preserve">İlk yıl 100.000 ton, ikinci yıl 110.000 ton ve üçüncü yıl 121.000 ton kota ve kotayı aşan miktar için yıllar itibarıyla sırasıyla %20, %15 ve %10 oranında ilave gümrük vergisi 
</t>
    </r>
    <r>
      <rPr>
        <b/>
        <sz val="11"/>
        <rFont val="Times New Roman"/>
        <family val="1"/>
        <charset val="162"/>
      </rPr>
      <t xml:space="preserve">Paslanmaz çelik tel: </t>
    </r>
    <r>
      <rPr>
        <sz val="11"/>
        <rFont val="Times New Roman"/>
        <family val="1"/>
        <charset val="162"/>
      </rPr>
      <t xml:space="preserve">İlk yıl 2.800 ton, ikinci yıl 3.080 ton ve üçüncü yıl 3.388 ton kota ve kotayı aşan miktar için yıllar itibarıyla sırasıyla %25, %15 ve %5 oranında ilave gümrük vergisi </t>
    </r>
  </si>
  <si>
    <t xml:space="preserve">7209 (7209.16.00.20; 7209.17.00.20; 7209.18.00.20; 7209.26.00.20; 7209.27.00.20 7209.28.00.20 hariç), 7211 (7211.13; 7211.14; 7211.19; 7211.23.00.10; 7211.23.00.40; 7211.29.00.20; 7211.29.00.50 hariç); 7225.50.10.00; 7225.50.90.00; 7226 (7226.11.00 ve 7226.19.00 hariç).
Kaplanmış Sac: 7210 (7210.11; 7210.12; 7210.30.00; 7210.50; 7210.90.21.00; 7210.90.22.00; 7210.90.23.00; 7210.90.29.91 hariç); 7212 (7212.10; 7212.20.00; 7212.30.99.00; 7212.40.20.00; 7212.40.39.10; 7212.50.20.00; 7212.50.63.00; 7212.50.64.00 hariç); 7225 (7225.11.00; 7225.19.00; 7225.30; 7225.40; 7225.91 hariç); 7226 (7226.20.00.11; 7226.20.00.21; 7226.20.00.51; 7226.20.00.52; 7226.20.00.59; 7226.91.00; 7226.99.10.00; 7226.99.90.99 hariç). </t>
  </si>
  <si>
    <r>
      <t>ÖNLEM YÜRÜRLÜKTE               
(</t>
    </r>
    <r>
      <rPr>
        <sz val="9"/>
        <rFont val="Times New Roman"/>
        <family val="1"/>
        <charset val="162"/>
      </rPr>
      <t xml:space="preserve">SON NGGS 10.04.2013 TARİHİNDE YÜRÜTÜLMÜŞ, 10 ARALIK 2018 TARİHİNDE YENİ NGGS BAŞLATILMIŞTIR). </t>
    </r>
  </si>
  <si>
    <t>KUVARS YÜZEY ÜRÜNLERİ</t>
  </si>
  <si>
    <t>20.9.2016 (ITC) 11.10.2016 (ITA)</t>
  </si>
  <si>
    <t>721320
721410
721420</t>
  </si>
  <si>
    <t>730429
730439
730459
730520
730531
730629
730630
730650</t>
  </si>
  <si>
    <t>721310 
721420</t>
  </si>
  <si>
    <t>730429
730439
730459
730629
730630
730650
730690</t>
  </si>
  <si>
    <t>730511 
730512
730519
730619</t>
  </si>
  <si>
    <t>550130
550330
550630</t>
  </si>
  <si>
    <t>721310
721420 
722830</t>
  </si>
  <si>
    <t>7213
7214</t>
  </si>
  <si>
    <t>841810
841821</t>
  </si>
  <si>
    <t>721391
721399
722720</t>
  </si>
  <si>
    <t xml:space="preserve">730630
</t>
  </si>
  <si>
    <t>730511
730512
730519
730531
730539</t>
  </si>
  <si>
    <t>681099
681011
681019
681091
681099
681599
250610
250620
701690</t>
  </si>
  <si>
    <t>ITC: 8.5.2019 (preliminary)
ITA: 28.5.2019</t>
  </si>
  <si>
    <t>730630
730690</t>
  </si>
  <si>
    <t>03019190
03021180
03031490
03044290 
03048290
03054300</t>
  </si>
  <si>
    <t>KALIN LEVHA VE PASLANMAZ ÇELİK TEL</t>
  </si>
  <si>
    <t>441011
441019</t>
  </si>
  <si>
    <t>190219
190230
190211
190220</t>
  </si>
  <si>
    <t>Borusan: %0,92 (de minimis)
HDM Çelik: %3,72
Diğerleri: %3,72</t>
  </si>
  <si>
    <t>7.2.2018 (Önlem ülkemiz için GSP'den muafiyetimizin kaldırıldığı 17.5.2019 tarihinde yürürlüğe girmiştir.)</t>
  </si>
  <si>
    <t>FOTOVOLTAİK PİL</t>
  </si>
  <si>
    <t>850131 
850161
850720
854140</t>
  </si>
  <si>
    <t>MALEZYA</t>
  </si>
  <si>
    <t>AB**</t>
  </si>
  <si>
    <t>**Soruşturma konusu GTİPlerden 0303.14.90, 0304.42.90, 0304.82.90 ve 0305.43.00 kodları 2012 yılından beri uygulanmakta olan GTİPler olup 2012 yılı öncesindeki halleri sırasıyla şunlardır: 0303.21.80, 0304.19.17, 0304.29.17 ve 0305.49.45.</t>
  </si>
  <si>
    <t>FAS***</t>
  </si>
  <si>
    <t>*** Rakamlara altılı bazda bakılmıştır.</t>
  </si>
  <si>
    <t>****Soruşturma konusu GTİP'lerin tam listesi soruşturma klasöründe yer almaktadır.</t>
  </si>
  <si>
    <t>7208
721113
721114
721119
722530
722540
722620
722691
722699</t>
  </si>
  <si>
    <t>DEMİRDEN VEYA ÇELİKTEN BORULAR</t>
  </si>
  <si>
    <t>730531
730539
730619
730630
730650
730661
730669
730690</t>
  </si>
  <si>
    <t xml:space="preserve">721410
721420
721430
721499
722810
722820
722830
722840
722850
722860
722880 </t>
  </si>
  <si>
    <t>KOROZYONA DAYANIKLI ÇELİK ÜRÜNLERİ</t>
  </si>
  <si>
    <t>721030
721049
721061
721069
721220
721230
721250
722591
722592
722699</t>
  </si>
  <si>
    <t>08.05.2019 (ITC)
28.5.2019 (ITA)</t>
  </si>
  <si>
    <t>ITA tarafından 4 Aralık 2019'da açıklanan ön karar göre Belenco Dış Ticaret
A.Ş. Ve Peker Yüzey Tasarımları Sanayi ve Tic. A.Ş.: %4,88
Ermaş: Madencilik: %0
Diğerleri: %4,88</t>
  </si>
  <si>
    <t>ITA tarafından 8 Ekim 2019'da açıklanan ön karara göre Belenco Dış Ticaret
A.Ş., Peker Yüzey Tasarımları Sanayi ve Tic. A.Ş.: %3,81
Diğerleri: %3,81</t>
  </si>
  <si>
    <t>23 Eylül 2019 tarihinde açıklanan ön karara göre Çolakoğlu % -4,89
Diler % 3,35
Diğerleri % 20,09 (120 gün süre ile)</t>
  </si>
  <si>
    <t>721391
721420
721499</t>
  </si>
  <si>
    <t>13.12.2019 (%25)</t>
  </si>
  <si>
    <r>
      <rPr>
        <sz val="8"/>
        <rFont val="Times New Roman"/>
        <family val="1"/>
        <charset val="162"/>
      </rPr>
      <t>Beşsan (2013-2014 Y.T.G.G.S.):</t>
    </r>
    <r>
      <rPr>
        <b/>
        <sz val="8"/>
        <rFont val="Times New Roman"/>
        <family val="1"/>
        <charset val="162"/>
      </rPr>
      <t xml:space="preserve"> % 0 </t>
    </r>
    <r>
      <rPr>
        <sz val="8"/>
        <rFont val="Times New Roman"/>
        <family val="1"/>
        <charset val="162"/>
      </rPr>
      <t>Tat/Pastavilla (2010-2011 İ.G.G.S.):</t>
    </r>
    <r>
      <rPr>
        <b/>
        <sz val="8"/>
        <rFont val="Times New Roman"/>
        <family val="1"/>
        <charset val="162"/>
      </rPr>
      <t xml:space="preserve"> % 0 </t>
    </r>
    <r>
      <rPr>
        <sz val="8"/>
        <rFont val="Times New Roman"/>
        <family val="1"/>
        <charset val="162"/>
      </rPr>
      <t>Gıdasa/Maktaş/Marsan (2010-2011 İ.G.G.S.)</t>
    </r>
    <r>
      <rPr>
        <b/>
        <sz val="8"/>
        <rFont val="Times New Roman"/>
        <family val="1"/>
        <charset val="162"/>
      </rPr>
      <t xml:space="preserve">: % 0 </t>
    </r>
    <r>
      <rPr>
        <sz val="8"/>
        <rFont val="Times New Roman"/>
        <family val="1"/>
        <charset val="162"/>
      </rPr>
      <t>Birlik/Bellini (2010-2011 İ.G.G.S.):</t>
    </r>
    <r>
      <rPr>
        <b/>
        <sz val="8"/>
        <rFont val="Times New Roman"/>
        <family val="1"/>
        <charset val="162"/>
      </rPr>
      <t xml:space="preserve"> % 0            </t>
    </r>
    <r>
      <rPr>
        <sz val="8"/>
        <rFont val="Times New Roman"/>
        <family val="1"/>
        <charset val="162"/>
      </rPr>
      <t>Filiz (2005 İ.G.G.S.):</t>
    </r>
    <r>
      <rPr>
        <b/>
        <sz val="8"/>
        <rFont val="Times New Roman"/>
        <family val="1"/>
        <charset val="162"/>
      </rPr>
      <t xml:space="preserve"> % 17,73                          </t>
    </r>
    <r>
      <rPr>
        <sz val="8"/>
        <rFont val="Times New Roman"/>
        <family val="1"/>
        <charset val="162"/>
      </rPr>
      <t>Diğerleri:</t>
    </r>
    <r>
      <rPr>
        <b/>
        <sz val="8"/>
        <rFont val="Times New Roman"/>
        <family val="1"/>
        <charset val="162"/>
      </rPr>
      <t xml:space="preserve"> % 63,29</t>
    </r>
  </si>
  <si>
    <t>Belenco ve Peker Yüzey:%2,43
Diğerleri: %2,43</t>
  </si>
  <si>
    <t>UKRAYNA</t>
  </si>
  <si>
    <t>PENCERE VE BALKON KAPISI BLOKLARINDA KULLANILAN EĞİM VE DÖNÜŞ DONANIMI</t>
  </si>
  <si>
    <t>DÖŞEKLER</t>
  </si>
  <si>
    <t>SICAK SAC</t>
  </si>
  <si>
    <t xml:space="preserve">MISIR </t>
  </si>
  <si>
    <t>ÖNGERİLMELİ BETON DEMETİ</t>
  </si>
  <si>
    <t xml:space="preserve">ABD </t>
  </si>
  <si>
    <t>ALÜMİNYUM LEVHA</t>
  </si>
  <si>
    <t>Belenco ve Peker Yüzey: %5,17
Ermaş: %0,00
Diğerleri: %5,17</t>
  </si>
  <si>
    <t>SODA KÜLÜ</t>
  </si>
  <si>
    <t>1. yıl %25
2. yıl %24
3. yıl %23</t>
  </si>
  <si>
    <t>KOLOMBİYA</t>
  </si>
  <si>
    <t>İNŞAAT DEMİRİ</t>
  </si>
  <si>
    <t>Başvuru: 11.10.2018
Açılış:
03.11.2018</t>
  </si>
  <si>
    <t>2 yıl boyunca %8,5</t>
  </si>
  <si>
    <t>22.10.2019
(%25 Geçici Önlem)</t>
  </si>
  <si>
    <t>01.08.2019 (%30)</t>
  </si>
  <si>
    <t>İlk soruşturma önlemsiz kapatıldı.
İkinci soruşturma Açılış:
18.07.2019</t>
  </si>
  <si>
    <t>4 yıl süreyle (01.08.2019-31.07.2020 tarihleri
arasında %30, 01.08.2020-31.07.2021 tarihleri arasında %29, 01.08.2021-31.07.2022 tarihleri
arasında %28, 01.08.2022-31.07.2023 tarihleri arasında %27)</t>
  </si>
  <si>
    <t>HALI</t>
  </si>
  <si>
    <t>72081000
72082500
72082600
72082700
72083600
72083700
72083800
72083900
72084000
72085210
72085299
72085310
72085390
72085400
72111300
72111400
72111900
72251910
72253090
72254060
72254090
72261910
72269191
72269199</t>
  </si>
  <si>
    <t>Tarife kontenjanı üzerinde yapılan ithalatta % 25 ilave vergi uygulanacaktır.</t>
  </si>
  <si>
    <t>760611
760612
760691
760692</t>
  </si>
  <si>
    <t>ITC – 31.03.2020 ITA – 20.04.2020</t>
  </si>
  <si>
    <t xml:space="preserve">SIRBİSTAN </t>
  </si>
  <si>
    <t>İPLİK</t>
  </si>
  <si>
    <t>05.11.2019 (200 gün süreyle kilogram başına 1.405 Endonezya Rupisi)</t>
  </si>
  <si>
    <t>73121061
73121069</t>
  </si>
  <si>
    <t xml:space="preserve">720810
720825
720826
720827
720836
720837
720838
720839
720840
720853
720854
720890
721070
721090
721114
721119
721190
722511
722519
722530
722540
722599
722611
722619
722691
721240
721250
721491
721499
721590
722699
722860 </t>
  </si>
  <si>
    <t>720840
720851
720852
720853
720890
721070
721090
721113
721114
721119
721190
721240
721250
721410
721430
721491
722511
722519
722540
722599
722611
722619
722620
722691
722699</t>
  </si>
  <si>
    <t>720810
720836
720837
720838
720839
720840
720851
720852
720853
720854
720890
721113
721114
721119</t>
  </si>
  <si>
    <t>940421
940429
940140
940190</t>
  </si>
  <si>
    <t>570110
570190
570210
570220
570231
570232
570239
570241
570242
570249
570250
570291
570292
570299
570310
570320
570330
570390
570410
570420
570490
570500</t>
  </si>
  <si>
    <t>730630
730650
730661</t>
  </si>
  <si>
    <t>ALÜMİNYUM FOLYO</t>
  </si>
  <si>
    <t>760711
760719</t>
  </si>
  <si>
    <t>06.11.2020'den 05.11.2021'e kadar 25%
'06.11.2021'den 05.11.2022'e kadar 24%
'06.11.2022'den 05.11.2023'e kadar 23%</t>
  </si>
  <si>
    <t>UPVC</t>
  </si>
  <si>
    <t>1. yıl: 85.679 Rp./m2
2. yıl 81.763 Rp./m2
3. yıl 78.027 Rp./m2</t>
  </si>
  <si>
    <t>ITA tarafından 3 Kasım 2020 tarihinde yayımlanan ön karara göre; 
BRN Yatak: %20,03 Diğerleri: %20,03</t>
  </si>
  <si>
    <t>ÖNLEM YÜRÜLÜKTE</t>
  </si>
  <si>
    <t>(Erdemir: % 4.15 Çolakoğlu: % 6.77 Diğerleri: % 6.41)
(28 Ocak 2020 tarihinde yayımlanan değiştirilmiş nihai kararda marjlar  Çolakoğlu için %0, Erdemir ve diğer firmalarımız için %2,73 oranlarına çekilmiştir. Bu kararla Çolakoğlu mezkur önlemden muaf olmuştur.</t>
  </si>
  <si>
    <t>ÖNLEM YÜRÜRLÜKTE
(Çolakoğlu önlemden muaf olmuştur.)</t>
  </si>
  <si>
    <t>(CITT bildirimi sonrası 1 Haziran 2020 itibariyle:)
Borusan: N/A (de minimis)
HDM Çelik: %1,57
Diğerleri: %1.57</t>
  </si>
  <si>
    <t>1.-2.yıl: %15, 
3.yıl: %12, 
4.-5.yıl: %9 
(AB için bu oranlar sırasıyla %20, %17, %16 
olarak belirlenmiştir.)</t>
  </si>
  <si>
    <r>
      <t xml:space="preserve">ÖNLEM YÜRÜRLÜKTE   
</t>
    </r>
    <r>
      <rPr>
        <sz val="9"/>
        <rFont val="Times New Roman"/>
        <family val="1"/>
        <charset val="162"/>
      </rPr>
      <t>(15 Nisan 2021 tarihli CITT bildirimi ile; 
24 Ekim 2021'de sona erecek önlem için uzatma talebi yapılmadığından buna ilişkin bir soruşturma başlatılmayacağı bildirilmiştir.)</t>
    </r>
  </si>
  <si>
    <t>391620
392520</t>
  </si>
  <si>
    <t>ITC – 16.04.2020 ITA – 06.05.2020</t>
  </si>
  <si>
    <t>30.09.2020
Güney Çelik Hasır ve Demir %53,65
Çelik Halat ve Tel San. A.Ş. %53,65
Diğerleri %53,65</t>
  </si>
  <si>
    <t>Güney Çelik Hasır ve Demir %53,65
Çelik Halat ve Tel San. A.Ş. %53,65
Diğerleri %53,65</t>
  </si>
  <si>
    <t xml:space="preserve">20.03.2020
Atakaş Çelik Sanayi ve Ticaret A.Ş 39.7%
Borçelik Çelik Sanayi Ticaret A.Ş 39.7% 
Tatmetal Celik Sanayi Ve Ticaret A.Ş.  39.7% 
Diğerleri 39.7% 
</t>
  </si>
  <si>
    <t>Atakaş Çelik Sanayi ve Ticaret A.Ş 26.1%
Borçelik Çelik Sanayi Ticaret A.Ş 0.0%
Tatmetal Celik Sanayi Ve Ticaret A.Ş. 9.7%
Diğerleri 26.1%</t>
  </si>
  <si>
    <t>CAM PLAKALAR (MOZAİKLER)</t>
  </si>
  <si>
    <t>21.09.2020
Güney Çelik Hasır ve Demir %14,44
Çelik Halat ve Tel San. A.Ş. %135,06
Diğerleri %14,44</t>
  </si>
  <si>
    <t>Güney Çelik Hasır ve Demir %30,78
Çelik Halat ve Tel San. A.Ş. %158,44
Diğerleri %94,61</t>
  </si>
  <si>
    <t xml:space="preserve">20.03.2020
Atakaş Çelik Sanayi ve Ticaret A.Ş  1.70%
Borçelik Çelik Sanayi Ticaret A.Ş  0.87%
Tatmetal Celik Sanayi Ve Ticaret A.Ş.  1.15%
Diğerleri  7.72%
</t>
  </si>
  <si>
    <t>Atakaş Çelik Sanayi ve Ticaret A.Ş 0.4%
Borçelik Çelik Sanayi Ticaret A.Ş 0.6%
Tatmetal Celik Sanayi Ve Ticaret A.Ş. 0,5%
Diğerleri 3,6%</t>
  </si>
  <si>
    <t>ÇİMENTO</t>
  </si>
  <si>
    <t>KİK</t>
  </si>
  <si>
    <t>MOTOR BATARYALARI</t>
  </si>
  <si>
    <t>VİNİL KLORÜR POLİMER PROFİL</t>
  </si>
  <si>
    <t>GÜNEY AFRİKA</t>
  </si>
  <si>
    <r>
      <t xml:space="preserve">Borusan : </t>
    </r>
    <r>
      <rPr>
        <b/>
        <sz val="8"/>
        <rFont val="Times New Roman"/>
        <family val="1"/>
        <charset val="162"/>
      </rPr>
      <t xml:space="preserve">% 0 </t>
    </r>
    <r>
      <rPr>
        <sz val="8"/>
        <rFont val="Times New Roman"/>
        <family val="1"/>
        <charset val="162"/>
      </rPr>
      <t xml:space="preserve">                                                       
Çayırova : </t>
    </r>
    <r>
      <rPr>
        <b/>
        <sz val="8"/>
        <rFont val="Times New Roman"/>
        <family val="1"/>
        <charset val="162"/>
      </rPr>
      <t xml:space="preserve">% 1,59 (2016-2017 İGGS)    </t>
    </r>
    <r>
      <rPr>
        <sz val="8"/>
        <rFont val="Times New Roman"/>
        <family val="1"/>
        <charset val="162"/>
      </rPr>
      <t xml:space="preserve">                                                       Yücel Boru: </t>
    </r>
    <r>
      <rPr>
        <b/>
        <sz val="8"/>
        <rFont val="Times New Roman"/>
        <family val="1"/>
        <charset val="162"/>
      </rPr>
      <t xml:space="preserve">% 1,59 ( 2016-2017 İGGS)
</t>
    </r>
    <r>
      <rPr>
        <sz val="8"/>
        <rFont val="Times New Roman"/>
        <family val="1"/>
        <charset val="162"/>
      </rPr>
      <t>HG Tubulars Canada Ltd:</t>
    </r>
    <r>
      <rPr>
        <b/>
        <sz val="8"/>
        <rFont val="Times New Roman"/>
        <family val="1"/>
        <charset val="162"/>
      </rPr>
      <t xml:space="preserve"> %1,59 (2016-2017 İGGS) </t>
    </r>
    <r>
      <rPr>
        <sz val="8"/>
        <rFont val="Times New Roman"/>
        <family val="1"/>
        <charset val="162"/>
      </rPr>
      <t xml:space="preserve">                                                
Diğerleri: </t>
    </r>
    <r>
      <rPr>
        <b/>
        <sz val="8"/>
        <rFont val="Times New Roman"/>
        <family val="1"/>
        <charset val="162"/>
      </rPr>
      <t>% 35,86</t>
    </r>
  </si>
  <si>
    <t xml:space="preserve">22.05.2017 (Orijinal)
27.05.2021 (2018-2019 İGGS)
</t>
  </si>
  <si>
    <t>20 Mayıs 2021 (Yürürlüğe giriş tarihi 30 gün sonra)</t>
  </si>
  <si>
    <t>İleri Pencere Kapı Sistemleri: % 30,78
Vorne Pencere Kapı Sistemleri: % 30,78
Diğerleri: % 35,10</t>
  </si>
  <si>
    <r>
      <t xml:space="preserve">ÖNLEM YÜRÜRLÜKTE                                                                   </t>
    </r>
    <r>
      <rPr>
        <sz val="9"/>
        <rFont val="Times New Roman"/>
        <family val="1"/>
        <charset val="162"/>
      </rPr>
      <t>(NİHAİ KARAR DTÖ BİLDİRİM TARİHİ 20.12.2013; MUAF LİSTEDEN ÇIKARILMA DTÖ BİLDİRİMİ 26.05.2014, ÖNLEMİN ÜLKEMİZ İÇİN YÜRÜRÜLÜĞE GİRİŞ TARİHİ: 27.05.2014. 31 ARALIK 2015 TARİHİNDE SONA EREN ÖNLEMİN UZATILMASINA İLİŞKİN 29 TEMMUZ 2015 TARİHİNDE BİR G.G.S BAŞLATILMIŞ VE ÖNLEMİN 5 ŞUBAT 2016'DA BAŞLAMAK ÜZERE 3 YIL DEVAMINA KARAR VERİLMİŞTİR.
22 OCAK 2019 TARİHLİ DTÖ BİLDİRİMİNDE ÖNLEMİN 31 ARALIK 2021'E KADAR TEKRAR UZATILDIĞI BELİRTİLMEKTEDİR.)</t>
    </r>
  </si>
  <si>
    <t>BRN Yatak: %20.03
Diğerleri: %20.03</t>
  </si>
  <si>
    <t>ITA tarafından 19 Mart 2021 tarihinde yayımlanan nihai karara göre; 
BRN Yatak: %20,03 Diğerleri: %20,03 (ITC nihai kararı: 14 Mayıs 2021)</t>
  </si>
  <si>
    <t>Güney Çelik ve Hasır ve Demir Mamulleri Sanayi Ticaret 11%, not less than 86 USD/Ton                                              Diğerleri 16%, not less than 114 USD/Ton</t>
  </si>
  <si>
    <t>MAKİNA HALISI VE DİĞER YER KAPLAMALARI</t>
  </si>
  <si>
    <t>Art Carpet için %23,46 (metrekaresi 1,49 Dolardan az olmamak kaydıyla),                                                           Okkıran için %21,17 (metrekaresi 1,16 Dolardan az olmamak kaydıyla)                                                            Diğer bütün şirketler için %33,27 (metrekaresi 1,82 Dolardan az olmamak kaydıyla)</t>
  </si>
  <si>
    <t>190211
190219</t>
  </si>
  <si>
    <t>Assan: % 2,02
Teknik: % 13,56
Diğer: % 4,85</t>
  </si>
  <si>
    <t>Çolakoğlu: % 7,3
Erdemir: % 5,0
Habaş: % 4,7
Ağır Haddecilik: % 5,7
Borçelik: % 5,7
Diğer: % 7,3</t>
  </si>
  <si>
    <t>Assan: % 2,56
Teknik: % 4,34
Diğerleri: % 3,45</t>
  </si>
  <si>
    <t>GENİŞ ÇAPLI DİKİŞLİ BORULAR</t>
  </si>
  <si>
    <t>570242
570320
570330
570390
570500</t>
  </si>
  <si>
    <t>252310
252329</t>
  </si>
  <si>
    <t>72104100
72104900
72106100
72106900
72109080
72123000
72125061
72125069
72125090
72259200
72259900
72269930
72269970</t>
  </si>
  <si>
    <t>721310
721420</t>
  </si>
  <si>
    <t>550922
550932
550951
550953
551012
551090</t>
  </si>
  <si>
    <t>*Fas Demir ve Çelikten Borular SFG soruşturmasındaki geçici önlemler soruşturma toplamından çıkarılıp, önlem toplamına eklenmiştir.
**Önlem uygulanan Standart borular, Makarna, OCTG, Hat Borular, İnşaat Demiri, HWR, Kuvarz, Alüminyum ve Öngerilmeli ABD'de hem AD hem de CVD önlemine/soruşturmasına tabi olduğundan; genel değerlendirme içerisinde bir kere yalnızca AD kısmında ele alınmışlardır. Bu çerçevede CVD**'ı içerisinde AD'i olmayan CVD önlem ve soruşturmaları vardır. 
*** ABD'nin çelikte uyguladığı TPÖ'ler ve AB'nin HRS soruşturması hariç tutularak yalnızca Section 232 ve AB Çelik SFG hesaba katılmıştır.</t>
  </si>
  <si>
    <t>232'de de Yer Alan Ürünler Toplamı</t>
  </si>
  <si>
    <t>BİRLEŞİK KRALLIK</t>
  </si>
  <si>
    <t>ALABALIK</t>
  </si>
  <si>
    <t>4.03.2020 (Transition Review)</t>
  </si>
  <si>
    <t>01.10.2020 (Transition Review)</t>
  </si>
  <si>
    <t>03.06.2021 (Transition Review)</t>
  </si>
  <si>
    <t>Önlem (Sadece ABD: 7306.90, AB Alabalık ve BK Alabalık)</t>
  </si>
  <si>
    <t>..\..\Section 232\Steel 2017\Soruşturma Kapsamı Ürün GTPleri.xlsx</t>
  </si>
  <si>
    <r>
      <t xml:space="preserve">ÖNLEM YÜRÜRLÜKTE                                       </t>
    </r>
    <r>
      <rPr>
        <sz val="9"/>
        <color rgb="FFFF0000"/>
        <rFont val="Times New Roman"/>
        <family val="1"/>
        <charset val="162"/>
      </rPr>
      <t>(2018-2019 DÖNEMİNE YÖNELİK 15.07.2019 TARİHİNDE BAŞLAYAN İGGS SONUCU 24 ŞUBAT 2021 TARİHLİ ABD RESMİ GAZETESİNDE AÇIKLANMIŞ OLUP NÖKSEL FİRMASI İÇİN %35,06 BELİRLENMİŞ; ÇAYIROVA, YÜCEL, TOSÇELİK VE TOSYALI FİRMALARININ SEVKİYATI/İHRACATI OLMADIĞI TESPİT EDİLMİŞTİR. )</t>
    </r>
  </si>
  <si>
    <r>
      <rPr>
        <sz val="8"/>
        <rFont val="Times New Roman"/>
        <family val="1"/>
        <charset val="162"/>
      </rPr>
      <t>Yücel Boru (2015-2016 İ.G.G.S.):</t>
    </r>
    <r>
      <rPr>
        <b/>
        <sz val="8"/>
        <rFont val="Times New Roman"/>
        <family val="1"/>
        <charset val="162"/>
      </rPr>
      <t xml:space="preserve"> % 7,22                     </t>
    </r>
    <r>
      <rPr>
        <sz val="8"/>
        <rFont val="Times New Roman"/>
        <family val="1"/>
        <charset val="162"/>
      </rPr>
      <t xml:space="preserve">Noksel (2018-2019 İ.G.G.S.): </t>
    </r>
    <r>
      <rPr>
        <b/>
        <sz val="8"/>
        <rFont val="Times New Roman"/>
        <family val="1"/>
        <charset val="162"/>
      </rPr>
      <t xml:space="preserve">% 35,06                      </t>
    </r>
    <r>
      <rPr>
        <sz val="8"/>
        <rFont val="Times New Roman"/>
        <family val="1"/>
        <charset val="162"/>
      </rPr>
      <t>Tosçelik (2015-2016 İ.G.G.S.):</t>
    </r>
    <r>
      <rPr>
        <b/>
        <sz val="8"/>
        <rFont val="Times New Roman"/>
        <family val="1"/>
        <charset val="162"/>
      </rPr>
      <t xml:space="preserve"> % 7,22                      </t>
    </r>
    <r>
      <rPr>
        <sz val="8"/>
        <rFont val="Times New Roman"/>
        <family val="1"/>
        <charset val="162"/>
      </rPr>
      <t>Çınar (2015-2016 İ.G.G.S.):</t>
    </r>
    <r>
      <rPr>
        <b/>
        <sz val="8"/>
        <rFont val="Times New Roman"/>
        <family val="1"/>
        <charset val="162"/>
      </rPr>
      <t xml:space="preserve"> % 18,16                                 </t>
    </r>
    <r>
      <rPr>
        <sz val="8"/>
        <rFont val="Times New Roman"/>
        <family val="1"/>
        <charset val="162"/>
      </rPr>
      <t xml:space="preserve">Ağır Haddecilik (2016-2017 İ.G.G.S.): </t>
    </r>
    <r>
      <rPr>
        <b/>
        <sz val="8"/>
        <rFont val="Times New Roman"/>
        <family val="1"/>
        <charset val="162"/>
      </rPr>
      <t xml:space="preserve">% 0 
</t>
    </r>
    <r>
      <rPr>
        <sz val="8"/>
        <rFont val="Times New Roman"/>
        <family val="1"/>
        <charset val="162"/>
      </rPr>
      <t xml:space="preserve">Tosyalı (2015-2016 İ.G.G.S.): </t>
    </r>
    <r>
      <rPr>
        <b/>
        <sz val="8"/>
        <rFont val="Times New Roman"/>
        <family val="1"/>
        <charset val="162"/>
      </rPr>
      <t xml:space="preserve">% 7,22
</t>
    </r>
    <r>
      <rPr>
        <sz val="8"/>
        <rFont val="Times New Roman"/>
        <family val="1"/>
        <charset val="162"/>
      </rPr>
      <t xml:space="preserve">Çayırova (2015-2016 İ.G.G.S.): </t>
    </r>
    <r>
      <rPr>
        <b/>
        <sz val="8"/>
        <rFont val="Times New Roman"/>
        <family val="1"/>
        <charset val="162"/>
      </rPr>
      <t xml:space="preserve">% 7,22
</t>
    </r>
    <r>
      <rPr>
        <sz val="8"/>
        <rFont val="Times New Roman"/>
        <family val="1"/>
        <charset val="162"/>
      </rPr>
      <t xml:space="preserve">[Güven Boru, MMZ Onur, Anadolu Boru, Ayata Metal, Göktaş, Kalibre, Kerim Çelik, Özgür Boru, Özmak Makine, Seamless, Umran, Yusan (Orijinal Soruşturma): </t>
    </r>
    <r>
      <rPr>
        <b/>
        <sz val="8"/>
        <rFont val="Times New Roman"/>
        <family val="1"/>
        <charset val="162"/>
      </rPr>
      <t>% 41,71</t>
    </r>
    <r>
      <rPr>
        <sz val="8"/>
        <rFont val="Times New Roman"/>
        <family val="1"/>
        <charset val="162"/>
      </rPr>
      <t xml:space="preserve">] </t>
    </r>
    <r>
      <rPr>
        <b/>
        <sz val="8"/>
        <rFont val="Times New Roman"/>
        <family val="1"/>
        <charset val="162"/>
      </rPr>
      <t xml:space="preserve">                                            </t>
    </r>
    <r>
      <rPr>
        <sz val="8"/>
        <rFont val="Times New Roman"/>
        <family val="1"/>
        <charset val="162"/>
      </rPr>
      <t>[Borusan Mannesmann, Erbosan, Noksel, Özborsan, Özdemir Boru, Tosçelik, Yücel Boru (Orijinal Soruşturma):</t>
    </r>
    <r>
      <rPr>
        <b/>
        <sz val="8"/>
        <rFont val="Times New Roman"/>
        <family val="1"/>
        <charset val="162"/>
      </rPr>
      <t xml:space="preserve"> % 27,04</t>
    </r>
    <r>
      <rPr>
        <sz val="8"/>
        <rFont val="Times New Roman"/>
        <family val="1"/>
        <charset val="162"/>
      </rPr>
      <t xml:space="preserve">]                                        Diğerleri: </t>
    </r>
    <r>
      <rPr>
        <b/>
        <sz val="8"/>
        <rFont val="Times New Roman"/>
        <family val="1"/>
        <charset val="162"/>
      </rPr>
      <t>% 27,04</t>
    </r>
  </si>
  <si>
    <t xml:space="preserve">Tüm dünyaya tahsis edilmek üzere 36.000 tonluk bir kota uygulamasına hükmedilmiştir. Mezkûr kotanın tüketilmesini müteakip önlemin yürürlüğe girdiği 4 Eylül 2015 tarihinden itibaren korunma önlemi 31/12/2015 tarihine kadar %22; 
01/01/2016 – 31/12/2016 tarihleri arasında %20; 01.01.2017 – 31.12.2017 tarihleri arasında %18; 01.01.2018 – 31.12.2018 tarihleri arasında %16; 01.01.2019 - 31.12.2019 tarihleri arasında %16; 01.01.2020 - 31.12.2020 tarihleri arasında %15,5; 01.01.2021 - 31.12.2021 tarihleri arasında %15 </t>
  </si>
  <si>
    <t>01.04.2021
%367,25</t>
  </si>
  <si>
    <t>..\..\3-Korunma Önlemleri\Birleşik Krallık - Çelik\Orijinal\Soruşturma Konusu 8'liler.xlsx</t>
  </si>
  <si>
    <t>Adoçim Çimento Beton Sanayi ve Ticaret A. Ş. 40,73      Bartin Çimento Sanayi ve Ticaret A. Ş.
(Sanko Diş Ticaret A. Ş.) 32,64                         AKÇANSA Çimento Sanayi ve Ticaret A. Ş.
ASKALE CIMENTO PAZARLAMA SANAYI VE TICARET A.S.
BURSA ÇIMENTO FABRIKASI A. Ş.
ÇIMSA Çimento Sanayi ve Ticaret A. Ş.
Dinçer Çimento Beton Madencilik Sanayi ve Ticaret A.Ş.
KAVÇİM ÇİMENTO SANAYİ VE TİCARET A. Ş.
OYAK Çimento Fabrikalari A. Ş. 36,91
Diğerleri 50,54</t>
  </si>
  <si>
    <r>
      <rPr>
        <sz val="8"/>
        <rFont val="Times New Roman"/>
        <family val="1"/>
        <charset val="162"/>
      </rPr>
      <t>Borusan:</t>
    </r>
    <r>
      <rPr>
        <b/>
        <sz val="8"/>
        <rFont val="Times New Roman"/>
        <family val="1"/>
        <charset val="162"/>
      </rPr>
      <t xml:space="preserve"> % 152,20
</t>
    </r>
    <r>
      <rPr>
        <sz val="8"/>
        <rFont val="Times New Roman"/>
        <family val="1"/>
        <charset val="162"/>
      </rPr>
      <t xml:space="preserve">Tosçelik: </t>
    </r>
    <r>
      <rPr>
        <b/>
        <sz val="8"/>
        <rFont val="Times New Roman"/>
        <family val="1"/>
        <charset val="162"/>
      </rPr>
      <t xml:space="preserve">% 1,31
</t>
    </r>
    <r>
      <rPr>
        <sz val="8"/>
        <rFont val="Times New Roman"/>
        <family val="1"/>
        <charset val="162"/>
      </rPr>
      <t xml:space="preserve">Diğerleri: % </t>
    </r>
    <r>
      <rPr>
        <b/>
        <sz val="8"/>
        <rFont val="Times New Roman"/>
        <family val="1"/>
        <charset val="162"/>
      </rPr>
      <t xml:space="preserve">1,31                                                           </t>
    </r>
    <r>
      <rPr>
        <sz val="8"/>
        <rFont val="Times New Roman"/>
        <family val="1"/>
        <charset val="162"/>
      </rPr>
      <t/>
    </r>
  </si>
  <si>
    <r>
      <rPr>
        <sz val="8"/>
        <rFont val="Times New Roman"/>
        <family val="1"/>
        <charset val="162"/>
      </rPr>
      <t>GMS (Gümüşdoğa):</t>
    </r>
    <r>
      <rPr>
        <b/>
        <sz val="8"/>
        <rFont val="Times New Roman"/>
        <family val="1"/>
        <charset val="162"/>
      </rPr>
      <t xml:space="preserve"> % 6,9
</t>
    </r>
    <r>
      <rPr>
        <sz val="8"/>
        <rFont val="Times New Roman"/>
        <family val="1"/>
        <charset val="162"/>
      </rPr>
      <t>Kılıç (Bafa):</t>
    </r>
    <r>
      <rPr>
        <b/>
        <sz val="8"/>
        <rFont val="Times New Roman"/>
        <family val="1"/>
        <charset val="162"/>
      </rPr>
      <t xml:space="preserve"> %1,5
</t>
    </r>
    <r>
      <rPr>
        <sz val="8"/>
        <rFont val="Times New Roman"/>
        <family val="1"/>
        <charset val="162"/>
      </rPr>
      <t>Özpekler:</t>
    </r>
    <r>
      <rPr>
        <b/>
        <sz val="8"/>
        <rFont val="Times New Roman"/>
        <family val="1"/>
        <charset val="162"/>
      </rPr>
      <t xml:space="preserve"> % 6,7
</t>
    </r>
    <r>
      <rPr>
        <sz val="8"/>
        <rFont val="Times New Roman"/>
        <family val="1"/>
        <charset val="162"/>
      </rPr>
      <t xml:space="preserve">Ternaeben: </t>
    </r>
    <r>
      <rPr>
        <b/>
        <sz val="8"/>
        <rFont val="Times New Roman"/>
        <family val="1"/>
        <charset val="162"/>
      </rPr>
      <t xml:space="preserve">% 8
</t>
    </r>
    <r>
      <rPr>
        <sz val="8"/>
        <rFont val="Times New Roman"/>
        <family val="1"/>
        <charset val="162"/>
      </rPr>
      <t>İşbirliğine Giden Diğer Firmalar:</t>
    </r>
    <r>
      <rPr>
        <b/>
        <sz val="8"/>
        <rFont val="Times New Roman"/>
        <family val="1"/>
        <charset val="162"/>
      </rPr>
      <t xml:space="preserve"> % 7,6
</t>
    </r>
    <r>
      <rPr>
        <sz val="8"/>
        <rFont val="Times New Roman"/>
        <family val="1"/>
        <charset val="162"/>
      </rPr>
      <t xml:space="preserve">Diğerleri: </t>
    </r>
    <r>
      <rPr>
        <b/>
        <sz val="8"/>
        <rFont val="Times New Roman"/>
        <family val="1"/>
        <charset val="162"/>
      </rPr>
      <t>% 9,5</t>
    </r>
  </si>
  <si>
    <r>
      <rPr>
        <sz val="8"/>
        <rFont val="Times New Roman"/>
        <family val="1"/>
        <charset val="162"/>
      </rPr>
      <t xml:space="preserve">Bant Boru: </t>
    </r>
    <r>
      <rPr>
        <b/>
        <sz val="8"/>
        <rFont val="Times New Roman"/>
        <family val="1"/>
        <charset val="162"/>
      </rPr>
      <t xml:space="preserve">% 0
</t>
    </r>
    <r>
      <rPr>
        <sz val="8"/>
        <rFont val="Times New Roman"/>
        <family val="1"/>
        <charset val="162"/>
      </rPr>
      <t>Borusan (2013 İ.G.G.S.):</t>
    </r>
    <r>
      <rPr>
        <b/>
        <sz val="8"/>
        <rFont val="Times New Roman"/>
        <family val="1"/>
        <charset val="162"/>
      </rPr>
      <t xml:space="preserve"> % 0,88
</t>
    </r>
    <r>
      <rPr>
        <sz val="8"/>
        <rFont val="Times New Roman"/>
        <family val="1"/>
        <charset val="162"/>
      </rPr>
      <t xml:space="preserve">Güven Boru (2013 İ.G.G.S): </t>
    </r>
    <r>
      <rPr>
        <b/>
        <sz val="8"/>
        <rFont val="Times New Roman"/>
        <family val="1"/>
        <charset val="162"/>
      </rPr>
      <t xml:space="preserve">% 0,88
</t>
    </r>
    <r>
      <rPr>
        <sz val="8"/>
        <rFont val="Times New Roman"/>
        <family val="1"/>
        <charset val="162"/>
      </rPr>
      <t>Ümran Çelik (2013 İ.G.G.S):</t>
    </r>
    <r>
      <rPr>
        <b/>
        <sz val="8"/>
        <rFont val="Times New Roman"/>
        <family val="1"/>
        <charset val="162"/>
      </rPr>
      <t xml:space="preserve"> % 0,88
</t>
    </r>
    <r>
      <rPr>
        <sz val="8"/>
        <rFont val="Times New Roman"/>
        <family val="1"/>
        <charset val="162"/>
      </rPr>
      <t xml:space="preserve">Erbosan (2011 İ.G.G.S): </t>
    </r>
    <r>
      <rPr>
        <b/>
        <sz val="8"/>
        <rFont val="Times New Roman"/>
        <family val="1"/>
        <charset val="162"/>
      </rPr>
      <t xml:space="preserve">% 0,30 (de minimis)
</t>
    </r>
    <r>
      <rPr>
        <sz val="8"/>
        <rFont val="Times New Roman"/>
        <family val="1"/>
        <charset val="162"/>
      </rPr>
      <t xml:space="preserve">Tosçelik (2013 İ.G.G.S.): </t>
    </r>
    <r>
      <rPr>
        <b/>
        <sz val="8"/>
        <rFont val="Times New Roman"/>
        <family val="1"/>
        <charset val="162"/>
      </rPr>
      <t xml:space="preserve">% 0,88
</t>
    </r>
    <r>
      <rPr>
        <sz val="8"/>
        <rFont val="Times New Roman"/>
        <family val="1"/>
        <charset val="162"/>
      </rPr>
      <t xml:space="preserve">Yücel Boru (1997 İ.G.G.S): </t>
    </r>
    <r>
      <rPr>
        <b/>
        <sz val="8"/>
        <rFont val="Times New Roman"/>
        <family val="1"/>
        <charset val="162"/>
      </rPr>
      <t xml:space="preserve">% 0,84
</t>
    </r>
    <r>
      <rPr>
        <sz val="8"/>
        <rFont val="Times New Roman"/>
        <family val="1"/>
        <charset val="162"/>
      </rPr>
      <t>Diğerleri:</t>
    </r>
    <r>
      <rPr>
        <b/>
        <sz val="8"/>
        <rFont val="Times New Roman"/>
        <family val="1"/>
        <charset val="162"/>
      </rPr>
      <t xml:space="preserve"> % 7,26</t>
    </r>
  </si>
  <si>
    <t>Eti Soda, Kazan Soda ve Şişecam dışında kalan ihracatçılar: 242,35 $/MT</t>
  </si>
  <si>
    <t>Çolakoğlu: %0
Diler: %3,62
Diğerleri: %20,09</t>
  </si>
  <si>
    <t>Orijinal soruşturma
Habaş: % 15,99
2017 İGGS
% 3,37</t>
  </si>
  <si>
    <t xml:space="preserve">Polyplex - 67,44 USD/T
Diğer Firmalar - 646,12 USD/T </t>
  </si>
  <si>
    <r>
      <rPr>
        <b/>
        <sz val="8"/>
        <rFont val="Times New Roman"/>
        <family val="1"/>
        <charset val="162"/>
      </rPr>
      <t>Orijinal:</t>
    </r>
    <r>
      <rPr>
        <sz val="8"/>
        <rFont val="Times New Roman"/>
        <family val="1"/>
        <charset val="162"/>
      </rPr>
      <t xml:space="preserve"> Askaynak: % 40 Oerlikon: % 23 Diğerleri: % 58 - Çinli İhracatçılar % 30 - % 41
</t>
    </r>
    <r>
      <rPr>
        <b/>
        <sz val="8"/>
        <rFont val="Times New Roman"/>
        <family val="1"/>
        <charset val="162"/>
      </rPr>
      <t>NGGS:</t>
    </r>
    <r>
      <rPr>
        <sz val="8"/>
        <rFont val="Times New Roman"/>
        <family val="1"/>
        <charset val="162"/>
      </rPr>
      <t xml:space="preserve"> Askaynak: % 30, Ekom: % 30, Oerlikon: % 14,8 Diğerleri: % 37,4 - Çinli İhracatçılar % 30 - % 41</t>
    </r>
  </si>
  <si>
    <r>
      <t xml:space="preserve">ÖNLEM YÜRÜRLÜKTE                 </t>
    </r>
    <r>
      <rPr>
        <sz val="9"/>
        <rFont val="Times New Roman"/>
        <family val="1"/>
        <charset val="162"/>
      </rPr>
      <t>(N.G.G.S. SONUCUNDA MEVCUT ÖNLEMİN 14 HAZİRAN 2026 TARİHİNE KADAR DEVAMINA KARAR VERİLMİŞTİR.)</t>
    </r>
  </si>
  <si>
    <t>DİMETİLASETAMİD (DMAC)</t>
  </si>
  <si>
    <t>TUNUS</t>
  </si>
  <si>
    <t>MİNİBÜS</t>
  </si>
  <si>
    <t>870210
870290</t>
  </si>
  <si>
    <t>721310
721420
722830</t>
  </si>
  <si>
    <t>Kalın Levha: 
720851
720852
Paslanmaz Çelik Tel: 
722300</t>
  </si>
  <si>
    <t>Assan Aluminyum Sanayi ve Ticaret A.S.; Kibar Dis Ticaret A.S.; and Ispak Esnek Ambalaj Sanayi: %2.28
Diğerleri: %2.28</t>
  </si>
  <si>
    <t>Assan Aluminyum Sanayi ve
Ticaret A.S: %2.60
Diğerleri: %2.60</t>
  </si>
  <si>
    <t>30.11.2021 (Transition Review)</t>
  </si>
  <si>
    <t>SERAMİK KAROLAR</t>
  </si>
  <si>
    <t>69072100
69072200
69072300
69073000
69074000</t>
  </si>
  <si>
    <t>GALVANİZLİ TEL</t>
  </si>
  <si>
    <t>ORİJİNAL
Habaş Sınai: % 4,04   (2. Remand sonrası)                                                             İçdaş: % 4    (2. Remand sonrası)                                Diğerleri: % 3,96   (2. Remand sonrası) 
2018-2019 İGGS
İçdaş: %5,30
Kaptan Demir Çelik: %12,41
Çolakoğlu Dış Ticaret, Çolakoğlu Öetalurji, Diler Dış Tic., Kaptan Metal Dış Tic: %7,05
2019-2020 İGGS
Çolakoğlu: %0
Kaptan Demir Çelik: %1,02
İçdaş, Kroman, Yücel, Diler: %1,02</t>
  </si>
  <si>
    <t>1,33 USD/kg 
(Asaş Alüminyum firması ise fiyat taahhüdü kapsamındadır.)</t>
  </si>
  <si>
    <r>
      <t xml:space="preserve">ÖNLEM YÜRÜRLÜKTE                                         </t>
    </r>
    <r>
      <rPr>
        <sz val="9"/>
        <rFont val="Times New Roman"/>
        <family val="1"/>
        <charset val="162"/>
      </rPr>
      <t>(2019 İGGS nihai kararı 6 Nisan 2022 tarihinde açıklanmış olup Çolakoğlu için de minimis, Kaptan için 1,75 marj hesaplanmış, İçdaş da 1,75'e tabi olmuştur. 2020 İGGS 28 Aralık 2021 tarihinde başlatılmış olup, devam etmektedir.</t>
    </r>
  </si>
  <si>
    <r>
      <rPr>
        <sz val="8"/>
        <rFont val="Times New Roman"/>
        <family val="1"/>
        <charset val="162"/>
      </rPr>
      <t xml:space="preserve">Kaptan (2019 İ.G.G.S.): </t>
    </r>
    <r>
      <rPr>
        <b/>
        <sz val="8"/>
        <rFont val="Times New Roman"/>
        <family val="1"/>
        <charset val="162"/>
      </rPr>
      <t xml:space="preserve">% 1,70
</t>
    </r>
    <r>
      <rPr>
        <sz val="8"/>
        <rFont val="Times New Roman"/>
        <family val="1"/>
        <charset val="162"/>
      </rPr>
      <t xml:space="preserve">Çolakoğlu (2019 İ.G.G.S.): </t>
    </r>
    <r>
      <rPr>
        <b/>
        <sz val="8"/>
        <rFont val="Times New Roman"/>
        <family val="1"/>
        <charset val="162"/>
      </rPr>
      <t xml:space="preserve">% 0,07 (de minimis) 
</t>
    </r>
    <r>
      <rPr>
        <sz val="8"/>
        <rFont val="Times New Roman"/>
        <family val="1"/>
        <charset val="162"/>
      </rPr>
      <t>İçdaş (2019 İ.G.G.S.)</t>
    </r>
    <r>
      <rPr>
        <b/>
        <sz val="8"/>
        <rFont val="Times New Roman"/>
        <family val="1"/>
        <charset val="162"/>
      </rPr>
      <t>: % 1,70</t>
    </r>
    <r>
      <rPr>
        <sz val="8"/>
        <rFont val="Times New Roman"/>
        <family val="1"/>
        <charset val="162"/>
      </rPr>
      <t xml:space="preserve">
Diğerleri (2017 İ.G.G.S.): </t>
    </r>
    <r>
      <rPr>
        <b/>
        <sz val="8"/>
        <rFont val="Times New Roman"/>
        <family val="1"/>
        <charset val="162"/>
      </rPr>
      <t>% 2,29</t>
    </r>
    <r>
      <rPr>
        <sz val="8"/>
        <rFont val="Times New Roman"/>
        <family val="1"/>
        <charset val="162"/>
      </rPr>
      <t xml:space="preserve">
 [İçdaş (Orijinal Soruşturma): </t>
    </r>
    <r>
      <rPr>
        <b/>
        <sz val="8"/>
        <rFont val="Times New Roman"/>
        <family val="1"/>
        <charset val="162"/>
      </rPr>
      <t xml:space="preserve">% 1,25                                                             </t>
    </r>
    <r>
      <rPr>
        <sz val="8"/>
        <rFont val="Times New Roman"/>
        <family val="1"/>
        <charset val="162"/>
      </rPr>
      <t xml:space="preserve">Habaş (Orijinal Soruşturma): </t>
    </r>
    <r>
      <rPr>
        <b/>
        <sz val="8"/>
        <rFont val="Times New Roman"/>
        <family val="1"/>
        <charset val="162"/>
      </rPr>
      <t xml:space="preserve">% 0,74 (de minimis)                            </t>
    </r>
    <r>
      <rPr>
        <sz val="8"/>
        <rFont val="Times New Roman"/>
        <family val="1"/>
        <charset val="162"/>
      </rPr>
      <t xml:space="preserve">Diğerleri (Orijinal Soruşturma): </t>
    </r>
    <r>
      <rPr>
        <b/>
        <sz val="8"/>
        <rFont val="Times New Roman"/>
        <family val="1"/>
        <charset val="162"/>
      </rPr>
      <t>% 1,25]</t>
    </r>
  </si>
  <si>
    <t>ÜTÜ MASALARI</t>
  </si>
  <si>
    <t>73239300
73239900
85167970
85169000</t>
  </si>
  <si>
    <t>17.03.2022
%367</t>
  </si>
  <si>
    <r>
      <rPr>
        <sz val="8"/>
        <rFont val="Times New Roman"/>
        <family val="1"/>
        <charset val="162"/>
      </rPr>
      <t>Beşsan (2019 İ.G.G.S.):</t>
    </r>
    <r>
      <rPr>
        <b/>
        <sz val="8"/>
        <rFont val="Times New Roman"/>
        <family val="1"/>
        <charset val="162"/>
      </rPr>
      <t xml:space="preserve"> % 0</t>
    </r>
    <r>
      <rPr>
        <sz val="8"/>
        <rFont val="Times New Roman"/>
        <family val="1"/>
        <charset val="162"/>
      </rPr>
      <t xml:space="preserve">
Bellini (2010 İ.G.G.S.):</t>
    </r>
    <r>
      <rPr>
        <b/>
        <sz val="8"/>
        <rFont val="Times New Roman"/>
        <family val="1"/>
        <charset val="162"/>
      </rPr>
      <t xml:space="preserve"> % 0,28 (de minimis)
</t>
    </r>
    <r>
      <rPr>
        <sz val="8"/>
        <rFont val="Times New Roman"/>
        <family val="1"/>
        <charset val="162"/>
      </rPr>
      <t xml:space="preserve">İstanbul Gıda (2010 İ.G.G.S.): </t>
    </r>
    <r>
      <rPr>
        <b/>
        <sz val="8"/>
        <rFont val="Times New Roman"/>
        <family val="1"/>
        <charset val="162"/>
      </rPr>
      <t xml:space="preserve">% 0,28 (de minimis)
</t>
    </r>
    <r>
      <rPr>
        <sz val="8"/>
        <rFont val="Times New Roman"/>
        <family val="1"/>
        <charset val="162"/>
      </rPr>
      <t xml:space="preserve">Birlik (2010 İ.G.G.S.): </t>
    </r>
    <r>
      <rPr>
        <b/>
        <sz val="8"/>
        <rFont val="Times New Roman"/>
        <family val="1"/>
        <charset val="162"/>
      </rPr>
      <t>% 0,28 (de minimis)
M</t>
    </r>
    <r>
      <rPr>
        <sz val="8"/>
        <rFont val="Times New Roman"/>
        <family val="1"/>
        <charset val="162"/>
      </rPr>
      <t xml:space="preserve">aktaş (2018 İ.G.G.S.): </t>
    </r>
    <r>
      <rPr>
        <b/>
        <sz val="8"/>
        <rFont val="Times New Roman"/>
        <family val="1"/>
        <charset val="162"/>
      </rPr>
      <t xml:space="preserve">% 13,19
</t>
    </r>
    <r>
      <rPr>
        <sz val="8"/>
        <rFont val="Times New Roman"/>
        <family val="1"/>
        <charset val="162"/>
      </rPr>
      <t xml:space="preserve">Beslen (1999 İ.G.G.S.): </t>
    </r>
    <r>
      <rPr>
        <b/>
        <sz val="8"/>
        <rFont val="Times New Roman"/>
        <family val="1"/>
        <charset val="162"/>
      </rPr>
      <t xml:space="preserve">% 0
</t>
    </r>
    <r>
      <rPr>
        <sz val="8"/>
        <rFont val="Times New Roman"/>
        <family val="1"/>
        <charset val="162"/>
      </rPr>
      <t>Filiz (2018 İ.G.G.S.):</t>
    </r>
    <r>
      <rPr>
        <b/>
        <sz val="8"/>
        <rFont val="Times New Roman"/>
        <family val="1"/>
        <charset val="162"/>
      </rPr>
      <t xml:space="preserve"> % 1,73
</t>
    </r>
    <r>
      <rPr>
        <sz val="8"/>
        <rFont val="Times New Roman"/>
        <family val="1"/>
        <charset val="162"/>
      </rPr>
      <t>Pastavilla/Tat (1999 İ.G.G.S.)</t>
    </r>
    <r>
      <rPr>
        <b/>
        <sz val="8"/>
        <rFont val="Times New Roman"/>
        <family val="1"/>
        <charset val="162"/>
      </rPr>
      <t xml:space="preserve"> % 1,73
</t>
    </r>
    <r>
      <rPr>
        <sz val="8"/>
        <rFont val="Times New Roman"/>
        <family val="1"/>
        <charset val="162"/>
      </rPr>
      <t xml:space="preserve">Oba Makarnacılık (2018 İGGS): </t>
    </r>
    <r>
      <rPr>
        <b/>
        <sz val="8"/>
        <rFont val="Times New Roman"/>
        <family val="1"/>
        <charset val="162"/>
      </rPr>
      <t xml:space="preserve">% 13,18
</t>
    </r>
    <r>
      <rPr>
        <sz val="8"/>
        <rFont val="Times New Roman"/>
        <family val="1"/>
        <charset val="162"/>
      </rPr>
      <t>Diğerleri:</t>
    </r>
    <r>
      <rPr>
        <b/>
        <sz val="8"/>
        <rFont val="Times New Roman"/>
        <family val="1"/>
        <charset val="162"/>
      </rPr>
      <t xml:space="preserve"> % 8,95</t>
    </r>
  </si>
  <si>
    <t>Türkiye: 12,48 ABD doları/m2
Tayland: 14,57 ABD doları /m2</t>
  </si>
  <si>
    <t>Denizpen: 8%, not less than 126 US$/ton
Diğerleri: 10%, not less than 157.5 US$/ton</t>
  </si>
  <si>
    <t>2022-5</t>
  </si>
  <si>
    <t>6 TEMMUZ 2022 İTİBARIYLE SECTION 232 ÖNLEMİ SORUŞTURMA/ÖNLEMLERİ ($)</t>
  </si>
  <si>
    <t>6 TEMMUZ 2022 İTİBARIYLE KORUNMA ÖNLEMİ SORUŞTURMA/ÖNLEMLERİ ($)</t>
  </si>
  <si>
    <t>6 TEMMUZ 2022 İTİBARIYLE TELAFİ EDİCİ VERGİ SORUŞTURMALARI/ÖNLEMLERİ ($)</t>
  </si>
  <si>
    <t>6 TEMMUZ 2022  İTİBARIYLE ANTİ-DAMPİNG SORUŞTURMALARI/ÖNLEMLERİ ($)</t>
  </si>
  <si>
    <t>6 TEMMUZ 2022 TARİHİ İTİBARİYLE ÜLKEMİZ İHRAÇ ÜRÜNLERİNE YÖNELİK TPÖ SÜREÇLERİ ÖZET TABLOSU</t>
  </si>
  <si>
    <t>MMK Metalurji Sanayi Ticaret ve Liman İşletmeciliği A.Ş : % 10,5
Tat Metal Çelik Sanayi ve Ticaret A.Ş: % 2,4
Tezcan Galvanizli Yapi Elemanlari Sanayi ve Ticaret A.Ş: % 11,0
Örneklemeye Seçilmeyen Firmalar (Atakaş Çelik, Borçelik, Ereğli Demir Çelik, Erdemir Çelik Servis Merkezi, Tosyalı Toyo, Yıldız Demir Çelik): % 8,0
Diğerleri: % 11,0
Rus ihracatçılar % 10,4 ile % 37,4 arasında</t>
  </si>
  <si>
    <t>MOBİLYA YAYLARININ İMALATINDA KULLANILAN DEMİR VEYA ALAŞIMSIZ ÇELİKTEN TELLER</t>
  </si>
  <si>
    <t>25.08.2022 (Önlemin yürürlüğe giriş tarihi 01.10.2022)</t>
  </si>
  <si>
    <t>ARABA AKÜLERİ</t>
  </si>
  <si>
    <t>X:\damping\Pazara Giriş\3-Korunma Önlemleri\AB - Çelik\Orijinal\Soruşturma Konusu 8'liler.xlsx</t>
  </si>
  <si>
    <t>HOLLANDA PROFİLİ</t>
  </si>
  <si>
    <r>
      <rPr>
        <sz val="8"/>
        <rFont val="Times New Roman"/>
        <family val="1"/>
        <charset val="162"/>
      </rPr>
      <t>GGS Sonucunda:
GMS (Gümüşdoğa):</t>
    </r>
    <r>
      <rPr>
        <b/>
        <sz val="8"/>
        <rFont val="Times New Roman"/>
        <family val="1"/>
        <charset val="162"/>
      </rPr>
      <t xml:space="preserve"> % 4,4
Özpekler: % 3,1
Selina: % 2,8
Fishark: % 3,4
</t>
    </r>
    <r>
      <rPr>
        <sz val="8"/>
        <rFont val="Times New Roman"/>
        <family val="1"/>
        <charset val="162"/>
      </rPr>
      <t>İşbirliğine Giden Diğer Firmalar:</t>
    </r>
    <r>
      <rPr>
        <b/>
        <sz val="8"/>
        <rFont val="Times New Roman"/>
        <family val="1"/>
        <charset val="162"/>
      </rPr>
      <t xml:space="preserve"> % 4,0
</t>
    </r>
    <r>
      <rPr>
        <sz val="8"/>
        <rFont val="Times New Roman"/>
        <family val="1"/>
        <charset val="162"/>
      </rPr>
      <t xml:space="preserve">Diğerleri: </t>
    </r>
    <r>
      <rPr>
        <b/>
        <sz val="8"/>
        <rFont val="Times New Roman"/>
        <family val="1"/>
        <charset val="162"/>
      </rPr>
      <t>% 4,4</t>
    </r>
  </si>
  <si>
    <t>İÇ LASTİK (bisiklet, scooter)</t>
  </si>
  <si>
    <r>
      <t xml:space="preserve">Vitra Karo Sanayi ve Ticaret A.Ş. : </t>
    </r>
    <r>
      <rPr>
        <b/>
        <sz val="8"/>
        <rFont val="Times New Roman"/>
        <family val="1"/>
        <charset val="162"/>
      </rPr>
      <t>% 0</t>
    </r>
    <r>
      <rPr>
        <sz val="8"/>
        <rFont val="Times New Roman"/>
        <family val="1"/>
        <charset val="162"/>
      </rPr>
      <t xml:space="preserve">
Hitit Seramik Sanayi ve Ticaret A.Ş.: </t>
    </r>
    <r>
      <rPr>
        <b/>
        <sz val="8"/>
        <rFont val="Times New Roman"/>
        <family val="1"/>
        <charset val="162"/>
      </rPr>
      <t>% 20,9</t>
    </r>
    <r>
      <rPr>
        <sz val="8"/>
        <rFont val="Times New Roman"/>
        <family val="1"/>
        <charset val="162"/>
      </rPr>
      <t xml:space="preserve">
Qua Granite ve Hayal Yapi Ürünleri San. Tic. A.Ş.;
Bien Yapi Ürünleri San. Tic. A.Ş.: </t>
    </r>
    <r>
      <rPr>
        <b/>
        <sz val="8"/>
        <rFont val="Times New Roman"/>
        <family val="1"/>
        <charset val="162"/>
      </rPr>
      <t>% 4,8</t>
    </r>
    <r>
      <rPr>
        <sz val="8"/>
        <rFont val="Times New Roman"/>
        <family val="1"/>
        <charset val="162"/>
      </rPr>
      <t xml:space="preserve">
Örneklemeye Seçilmeyen Firmalar (Akgün, Anka, Decovita, Ege, Etili, Graniser, Kaleseramik Çanakkale, Karo Metro, NG Kütahya, Seramiksan Turgutlu, Seranit, Söğütsen, Termal, Uşak ve Yurtbay): </t>
    </r>
    <r>
      <rPr>
        <b/>
        <sz val="8"/>
        <rFont val="Times New Roman"/>
        <family val="1"/>
        <charset val="162"/>
      </rPr>
      <t>% 9,2</t>
    </r>
    <r>
      <rPr>
        <sz val="8"/>
        <rFont val="Times New Roman"/>
        <family val="1"/>
        <charset val="162"/>
      </rPr>
      <t xml:space="preserve">
Diğerleri: </t>
    </r>
    <r>
      <rPr>
        <b/>
        <sz val="8"/>
        <rFont val="Times New Roman"/>
        <family val="1"/>
        <charset val="162"/>
      </rPr>
      <t>% 20,9</t>
    </r>
    <r>
      <rPr>
        <sz val="8"/>
        <rFont val="Times New Roman"/>
        <family val="1"/>
        <charset val="162"/>
      </rPr>
      <t xml:space="preserve">
Hintli ihracatçılar % 0 ile % 8,7 arasında</t>
    </r>
  </si>
  <si>
    <t>TIN MILL (TENEKE)</t>
  </si>
  <si>
    <t>AEB</t>
  </si>
  <si>
    <t>DÖKME ALÜMİNYUM JANT</t>
  </si>
  <si>
    <t>VİDA</t>
  </si>
  <si>
    <t>%50,4-52,4</t>
  </si>
  <si>
    <t>2023-4</t>
  </si>
  <si>
    <t>KÜBİS Aylık GTS kaynağı kullanılmıştır. (18.05.2023)</t>
  </si>
  <si>
    <t>9404.41 ve 9401.91 olarak GTİP değişikliği</t>
  </si>
  <si>
    <t>570220; 570221-29 GTİP değişikliği, 570330 ; 570331-39 GTİP değişikliği</t>
  </si>
  <si>
    <t>KİK için S. Arabistan, BAE, Kuveyt Baheryn,Umman ve Katar toplamı alınmıştır.</t>
  </si>
  <si>
    <t xml:space="preserve">İngiltere AB grubuna dahil edilmemiştir. </t>
  </si>
  <si>
    <t xml:space="preserve">721011 
721012
721050
721250
721210
722599
722699 </t>
  </si>
  <si>
    <t>570320; 5703.21-29-39 GTİP değişikliği</t>
  </si>
  <si>
    <t>73181541
73181542 
73181630</t>
  </si>
  <si>
    <t>İngiltere ülkesi esas alındı</t>
  </si>
  <si>
    <t>4013200000
4013900010
4013900020</t>
  </si>
  <si>
    <t>4013900010-90 GTİP bulunmuyor, Fas'ın sınıflandırması mı? Biisklet lastikleri alındı 4013.20, 4013.90.00.00.19 diğer lastikler alındı.</t>
  </si>
  <si>
    <t xml:space="preserve">550130,550330 ve 550630 akrilik elyaf ihracatı bulunmuyor. 2022 yılı için yazılan rakam tespit edilemedi </t>
  </si>
  <si>
    <t>AB grubuna İngiltere dahil edilmedi (2022-2023)</t>
  </si>
  <si>
    <t>Güncellenemedi GTİP'ler hariç olanlar güncel değil) 2022 ve 2023-5 rakamı güncel değil.</t>
  </si>
  <si>
    <t>Ülke İhracat güncelle</t>
  </si>
  <si>
    <t>KAĞIT ALIŞVERİŞ TORBALARI</t>
  </si>
  <si>
    <t>ITC 06.06.2023</t>
  </si>
  <si>
    <t>ÖNLEM TÜRÜ</t>
  </si>
  <si>
    <t>İNŞAAT DEMİRİ-YENİ</t>
  </si>
  <si>
    <t>CAM ELYAF</t>
  </si>
  <si>
    <t>7019 39 00
7019 40 00
7019 59 00
7019 90 00</t>
  </si>
  <si>
    <t>721911
721912
721913
721914
721922
721923
721924
722011
722012</t>
  </si>
  <si>
    <t>ELEKTRİKLİ FIRIN</t>
  </si>
  <si>
    <t xml:space="preserve">
Fas tarife cetveline göre
8516.60.00.11 GTP’li,                  Türk Gümrük Tarife Cetveli'ne göre  851660900019 GTIP tespit edildi. </t>
  </si>
  <si>
    <t>SICAK HADDELENMİŞ PASLANMAZ ÇELİK SAC</t>
  </si>
  <si>
    <t>SOĞUK HADDELENMİŞ PASLANMAZ ÇELİK SAC</t>
  </si>
  <si>
    <t>72199080
72193410
72193100
72193210
72193310
72193390
72193490
72202081
72193290
72202041
72202049
72193590
72193510
72209080
72202089
72209020
72199020
72202021
72202029</t>
  </si>
  <si>
    <t>HUŞ AĞACINDAN KONTRPLAK</t>
  </si>
  <si>
    <t xml:space="preserve">
681011
681019
681091
681099
681599
250610
250620
701690</t>
  </si>
  <si>
    <t>20.02.2023 (Önlemin yürürlüğe giriş tarihi 05.05.2023)</t>
  </si>
  <si>
    <t>ÇOCUK BEZLERİ VE HİJYENİK PEDLER</t>
  </si>
  <si>
    <t>Madagaskar Tarife Cetveline göre 96190000; TGTC'ye göre tespit edilen pozisyonlar:
96190030
96190040
96190050
96190071
96190075
96190079
96190081
96190089</t>
  </si>
  <si>
    <t>HİDROFLOROKARBON</t>
  </si>
  <si>
    <t>382761
382763
382764
382765
382768
382769</t>
  </si>
  <si>
    <t>PAMUKLU İPLİKLER</t>
  </si>
  <si>
    <t>4819300040
 4819400040</t>
  </si>
  <si>
    <t>08.09.2023              Milenyum: %4,02, Diğerleri: %4,02</t>
  </si>
  <si>
    <t>540821
540831 
540833</t>
  </si>
  <si>
    <t>ITA 03.01.2024</t>
  </si>
  <si>
    <t>ADÖ</t>
  </si>
  <si>
    <t>ADS</t>
  </si>
  <si>
    <t>TEVÖ</t>
  </si>
  <si>
    <t>TEVS</t>
  </si>
  <si>
    <t>KÖ</t>
  </si>
  <si>
    <t>KÖS</t>
  </si>
  <si>
    <t>S232Ö</t>
  </si>
  <si>
    <t>S232S</t>
  </si>
  <si>
    <t>ÖEKÖ</t>
  </si>
  <si>
    <t>ÖEKS</t>
  </si>
  <si>
    <t>72 ve 73 fasıllar</t>
  </si>
  <si>
    <t>ÖNLEM</t>
  </si>
  <si>
    <t>%0-%7,26</t>
  </si>
  <si>
    <t>%0,78-%1,31</t>
  </si>
  <si>
    <t>%3,81-%6,09</t>
  </si>
  <si>
    <t>%16,87-%96,33</t>
  </si>
  <si>
    <t>%0,69-%4,34</t>
  </si>
  <si>
    <t>%10 ek vergi</t>
  </si>
  <si>
    <t>%0-%69</t>
  </si>
  <si>
    <t>%2.87- %16.19</t>
  </si>
  <si>
    <t>%4.1- %22,95</t>
  </si>
  <si>
    <t>%17,83 - %35,66</t>
  </si>
  <si>
    <t>%14,8 - %58</t>
  </si>
  <si>
    <t>%0 - %4,44</t>
  </si>
  <si>
    <t>%1,6 - %14,5</t>
  </si>
  <si>
    <t>%0 - %45,8</t>
  </si>
  <si>
    <t>%1,25- %18,20</t>
  </si>
  <si>
    <t>%2,4 - %11</t>
  </si>
  <si>
    <t>%0 -%20,9</t>
  </si>
  <si>
    <t>%0 - %14,74</t>
  </si>
  <si>
    <t>%0 - %41,71</t>
  </si>
  <si>
    <t>%6,9 - %89</t>
  </si>
  <si>
    <t>%0 - %35,86</t>
  </si>
  <si>
    <t>%3,8 - %41</t>
  </si>
  <si>
    <t>%0 - %37,4</t>
  </si>
  <si>
    <t>%8,2 - %16,1</t>
  </si>
  <si>
    <t>%42,02 - %50</t>
  </si>
  <si>
    <t>%6,88 - %38,23</t>
  </si>
  <si>
    <t xml:space="preserve"> % 7 (ton başına 27.7 ABD Dolarından az olmamak üzere) - % 22.8 (ton başına 81.9 ABD Dolarından az olmamak üzere)</t>
  </si>
  <si>
    <t>48 USD/MT</t>
  </si>
  <si>
    <t>%7 - %99</t>
  </si>
  <si>
    <t>%0 - %1,57</t>
  </si>
  <si>
    <t>%0 - %5,17</t>
  </si>
  <si>
    <t>%0 - %26,1</t>
  </si>
  <si>
    <t xml:space="preserve"> % 11 (ton başına 86 ABD Dolarından az olmamak üzere) - % 16 (ton başına 114 ABD Dolarından az olmamak üzere)</t>
  </si>
  <si>
    <t>%30,78 - %35,1</t>
  </si>
  <si>
    <t>%4,7 - %7,3</t>
  </si>
  <si>
    <t>%32,64 - %50,54</t>
  </si>
  <si>
    <t>1,33 USD/kg</t>
  </si>
  <si>
    <t>12,48 ABD doları/m2</t>
  </si>
  <si>
    <t xml:space="preserve"> % 8 (ton başına 126 ABD Dolarından az olmamak üzere) - % 10 (ton başına 157,5 ABD Dolarından az olmamak üzere)</t>
  </si>
  <si>
    <t>%21 - %61</t>
  </si>
  <si>
    <t>%0 - %2,39</t>
  </si>
  <si>
    <t>%2,8 - %4,4</t>
  </si>
  <si>
    <t>%9,87 - %15,08</t>
  </si>
  <si>
    <t>%1,4 - %4,2</t>
  </si>
  <si>
    <t>%0 - %3,72</t>
  </si>
  <si>
    <t>%0 - %3,6</t>
  </si>
  <si>
    <t>%1,5 - %9,5</t>
  </si>
  <si>
    <t>Hücreler için: 
5 gigawatt tarife kontenjanını aşan ithalatta yıllık %0,25 azalacak ölçüde ad valorem önlem
Modüller için: 
Tarife kontenjanını aşan ithalatta yıllık %0,25 azalacak ölçüde ad valorem önlem</t>
  </si>
  <si>
    <t>19 Haziran 2020 - 18 Haziran 2021: %25
19 Haziran 2021 - 18 Haziran 2022: %24
19 Haziran 2022 - 18 Haziran 2023: %23</t>
  </si>
  <si>
    <t>09.11.2022 - 08.11.2023: 766 Rp/Kg,
09.11.2023 - 08.11.2024: 553 Rp/Kg,
09.11.2024 - 08.11.2025: 340 Rp/Kg,</t>
  </si>
  <si>
    <t>Son Güncellenme:</t>
  </si>
  <si>
    <t>Kısaltmalar ve Semboller</t>
  </si>
  <si>
    <t>Anti-Damping Önlemi</t>
  </si>
  <si>
    <t>Anti-Damping Soruşturması</t>
  </si>
  <si>
    <t>Telafi Edici Vergi Önlemi</t>
  </si>
  <si>
    <t>Telafi Edici Vergi Soruşturması</t>
  </si>
  <si>
    <t>Korunma Önlemi</t>
  </si>
  <si>
    <t>Korunma Önlemi Soruşturması</t>
  </si>
  <si>
    <t>Section 232 Önlemi</t>
  </si>
  <si>
    <t>Section 232 Soruşturması</t>
  </si>
  <si>
    <t>Önlemlerin Etkisiz Kılınması Soruşturması</t>
  </si>
  <si>
    <t>Önlemlerin Etkisiz Kılınması Önlemi</t>
  </si>
  <si>
    <t>76. fasıl</t>
  </si>
  <si>
    <t xml:space="preserve">25.02.2018
</t>
  </si>
  <si>
    <t xml:space="preserve">CBSA: 18.10.2018
</t>
  </si>
  <si>
    <t xml:space="preserve"> 4.12 2019</t>
  </si>
  <si>
    <t xml:space="preserve">30.09.2020
</t>
  </si>
  <si>
    <t xml:space="preserve">20.03.2020
</t>
  </si>
  <si>
    <t xml:space="preserve"> 3 .11.2020 </t>
  </si>
  <si>
    <t xml:space="preserve">01.04.2021
</t>
  </si>
  <si>
    <t xml:space="preserve"> 8.10.2019</t>
  </si>
  <si>
    <t xml:space="preserve">20.03.2020
</t>
  </si>
  <si>
    <t xml:space="preserve">26.05.2023
</t>
  </si>
  <si>
    <t xml:space="preserve">22.10.2019
</t>
  </si>
  <si>
    <t>%50,4-%52,4</t>
  </si>
  <si>
    <t>UN</t>
  </si>
  <si>
    <t>4 yıl süreyle %12</t>
  </si>
  <si>
    <t xml:space="preserve"> % 21,17 (metrekare başına 1,16 ABD Dolarından az olmamak üzere) 
- % 33,27 (metrekare başına 1,82 ABD Dolarından az olmamak üzere)</t>
  </si>
  <si>
    <t>KAPLAMALI AHŞAP LİF LEVHA</t>
  </si>
  <si>
    <t>441112                                                                                                                                          441113                                                                                                                                                                       441114                                                                                                                                                 441192                                                                                                                                                  441193                                                                                                                                              441194</t>
  </si>
  <si>
    <t>DİOCTYL TEREPHTHALATE (DOTP)</t>
  </si>
  <si>
    <t>2917.39                                                                                                                                                 3812.20</t>
  </si>
  <si>
    <t xml:space="preserve">İNCE DENYE  POLYESTER KESİKLİ ELYAF </t>
  </si>
  <si>
    <t>TAZE SALATALIK ve TAZE DOMATES</t>
  </si>
  <si>
    <t>RADYATÖR</t>
  </si>
  <si>
    <t xml:space="preserve">Ukrayna Tarife Cetveli'ne göre;                                                                                                                            0707 00                                                                                                                                                                           0702 00 00 00 </t>
  </si>
  <si>
    <t>Ukrayna Tarife Cetveli'ne göre;                                                                                                                               7322.19. 00. 00                                                                                                                                                             7615 20 00 00                                                                                                                                                             7616 99 10 00                                                                                                                                                                7616 99 90 00</t>
  </si>
  <si>
    <t>%0 - %51,49</t>
  </si>
  <si>
    <t>%0 - %2,73</t>
  </si>
  <si>
    <t>%0 - %25,86</t>
  </si>
  <si>
    <t>1,41%-2,28%</t>
  </si>
  <si>
    <t>%26,32-%47,56</t>
  </si>
  <si>
    <t>%0 - %9,38</t>
  </si>
  <si>
    <t>%0 - %5,54</t>
  </si>
  <si>
    <t>20 Eylül 2022 – 19 Eylül 2023  33.000.000 kg
20 Eylül 2023 – 19 Eylül 2024 33.990.000 kg 
20 Eylül 2024 – 19 Eylül 2025  35.009.700 kg 
Kotaların aşımı durumunda kilogram başına 1,6 dirhem ek vergi alınacaktır.</t>
  </si>
  <si>
    <t>BREZİLYA</t>
  </si>
  <si>
    <t>RENKSİZ DÜZ CAM</t>
  </si>
  <si>
    <t xml:space="preserve">7005.29.00 </t>
  </si>
  <si>
    <t>ABD Tarife Cetveli'ne göre                                                                                     8708.30.50</t>
  </si>
  <si>
    <t>FREN KAMPANASI</t>
  </si>
  <si>
    <t>Rusya menşeli ürünler için yürürlükte bulunan (diğerleri) %15,8 oranındaki damping önlemi hiç bir firmaya muafiyet tanınmaksızın ülkemize teşmil edilmiştir</t>
  </si>
  <si>
    <t>CIF değerin %27'si oranında ek vergi</t>
  </si>
  <si>
    <t>ITC Açılış: 11.09.2024 ITA Açılış: 2.10.2024</t>
  </si>
  <si>
    <t>AVUSTRALYA</t>
  </si>
  <si>
    <t>BORU BAĞLANTI PARÇALARI</t>
  </si>
  <si>
    <t>2836.20</t>
  </si>
  <si>
    <t>SOĞUK SAC
GALVANİZLİ SAC
BOYALI SAC</t>
  </si>
  <si>
    <t>720915
720916
720917
720918
720925
720926
720927
720928
720990
721041
721049
721061
721070
721090
721123
721129
721190
721230
721240
721250
721260
722592
722599
722692
722699</t>
  </si>
  <si>
    <t xml:space="preserve">Dört yıl süreyle (2024-2027) temporarily free of duty under bond (TIB) programı ile (bahse konu ithalat rejiminde ülkemiz ithalatı bulunmamaktadır) TIB kapsamındaki ürünlere ilk yıl 0, ikinci yıl 453.592, üçüncü yıl 907.185 ve son yıl 1.360,777 kilogram </t>
  </si>
  <si>
    <t>YEMEKLİK BİTKİSEL YAĞ</t>
  </si>
  <si>
    <t xml:space="preserve">
150790
150810
150890
151211
151219
151229
151311
151319
151321
151411
151419
151491
151499</t>
  </si>
  <si>
    <t>721030 721041 721049 721061 721069 721070 721090 721220 721230 721240 721250 721260 721590 721720 721730 721790 722591 722592 722599 722699                                                                                                                                                                                       722860 722990</t>
  </si>
  <si>
    <t>721420 722830 722860</t>
  </si>
  <si>
    <t>Ukrayna Ukrayna Dış Ticareti Ürünleri Sınıflandırma Sistemi'ne göre                                                                                            GTP: 3917 40 00 90 ve 7412 20 00 00</t>
  </si>
  <si>
    <t>ITA Nihai Karar:18.06.2025                ITC Nihai Karar:                   2 Temmuz 2025</t>
  </si>
  <si>
    <t>ÇELİK ÇEMBER</t>
  </si>
  <si>
    <t>721220
721230
721240                                                                                                                                                        721250
721260
731290                                                                                                                                                                                                                                                                       
721710
721720
721730
 732620                                                                                                                                                     722699</t>
  </si>
  <si>
    <t>KARBON VE ALAŞIMLI ÇELİK TELLER</t>
  </si>
  <si>
    <t>7217100041
7217100042
7217100043
7217100044
7217100045
7217100051
7217100052
7217100053
7217100054
7217100055
7217100059
7217100061
7217100062
7217100063
7217100064
7217100065
7217100066
7217100067
7217100068
7217100071
7217100079
7217100081
7217100082
7217100083
7217100084
7217100085
7217100086
7217100087
7217100088
7217100091
7217100099
7217200010
7217200041
7217200042
7217200043
7217200044
7217200049
7217200051
7217200052
7217200053
7217200054
7217200059
7217200061
7217200062
7217200063
7217200064
7217200069
7217200071
7217200072
7217200073
7217200074
7217200079
7217200081
7217200082
7217200083
7217200084
7217200089
7217200091
7217200092
7217200093
7217200094
7217200099
7217300010
7217300021
7217300022
7217300023
7217300024
7217300029
7217300031
7217300032
7217300033
7217300034
7217300039
7217300041
7217300042
7217300043
7217300044
7217300049
7217900020
7217900091
7217900092
7217900093
7229200090
7229900040
7229900061
7229900062
7229900063
7229900064
7229900071
7229900072
7229900073
7229900074
7229900090</t>
  </si>
  <si>
    <t>PETROL BORULARI (OCTG)
(Borusan)</t>
  </si>
  <si>
    <t>730429
730629</t>
  </si>
  <si>
    <t>11 Ağustos 2025 (CBSA)</t>
  </si>
  <si>
    <t>22.12.2025
%12.1</t>
  </si>
  <si>
    <t>CBSA nihai karar: 23.03.2026
CITT nihai karar: 21.04.2026</t>
  </si>
  <si>
    <t>KABLO VE TEL ÜRÜNLERİ</t>
  </si>
  <si>
    <t>Ukrayna Dış Ticareti Ürünleri Sınıflandırma Sistemi'ne göre 8544.60.10.10, 8544.60.10.98, 8544.60.90.10 ve 8544.60.90.90</t>
  </si>
  <si>
    <t>SOĞUK HADDELENMİŞ SAC</t>
  </si>
  <si>
    <t>(AB gümrük sınıflandırmasında ex72091500, 72091690, 72091790, 72091891, ex72091899, ex72092500, 72092690, 72092790, 72092890, 72112330, ex72112380, ex72112900, 72255080, 72269200 TARIC codes 7209150090, 7209189990, 7209250090, 7211238019, 7211238095, 7211238099, 7211290019, 7211290099)</t>
  </si>
  <si>
    <t xml:space="preserve"> SULANDIRMA DÜZENEK VE AYGITLARI</t>
  </si>
  <si>
    <t xml:space="preserve">Ukrayna Dış Ekonomik Faaliyet Malları Sınıflandırması (UKT ZED) kapsamında                                       7306 30 49 90, 7306 30 77 90, 7306 30 80 90, 7306 30 12 00, 7306 61 92 00 ve 7306 61 99 00 </t>
  </si>
  <si>
    <t>KAYNAKLI ÇELİK BORULAR</t>
  </si>
  <si>
    <t xml:space="preserve">Ukrayna Dış Ekonomik Faaliyet Malları Sınıflandırması (UKT ZED) kapsamında                                     ex 8424 82 10 00 ve ex 8424 82 90 90 </t>
  </si>
  <si>
    <t>ÇELİK ÇUBUK VE KÖŞEBENTLER</t>
  </si>
  <si>
    <t>721310
721391
721399
721420
721491
721499
721621
721650
722720
722790
722820</t>
  </si>
  <si>
    <t>MARGARİN</t>
  </si>
  <si>
    <t>TENEKE</t>
  </si>
  <si>
    <t>ABD Gümrük İstatistik Pozisyonları altında 7210.11.00, 7210.12.00, 7210.50.00, 7212.10.00, 7212.50.00, 7225.99.00, ve 7226.99.01</t>
  </si>
  <si>
    <t>CAM KAPLAR</t>
  </si>
  <si>
    <t>2025 18%
2026 17,5%
2027 17%
2028 16,5%</t>
  </si>
  <si>
    <t>SICAK HADDELENMİŞ YASSI ÇELİK</t>
  </si>
  <si>
    <t>720810
720825
720826
720827
720836
720837
720838
720839
720840
720851
720852
720853
720854
720890
721114
721119
722530
722540
722691
722699</t>
  </si>
  <si>
    <t xml:space="preserve">02/04/2026 – 13/09/2026:
Ton başı en az 76 Dolar olmak üzere CIF değerinden %13,6
14/09/2026 – 13/09/2027:
Ton başı en az 75 Dolar olmak üzere CIF değerinden %13,5
14/09/2027 – 13/09/2028:
Ton başı en az 74 Dolar olmak üzere CIF değerinden %13,4
</t>
  </si>
  <si>
    <t>Demir Veya Alaşımsız Çelikten Yarı Mamul Ürünler</t>
  </si>
  <si>
    <t>2/04/2026 – 13/09/2026:
CIF değerinin %13,12’si oranında ad valorem vergi; asgari spesifik vergi 70 USD/ton
14/09/2026 – 13/09/2027:
CIF değerinin %12’si oranında ad valorem vergi; asgari spesifik vergi 64 USD/ton
14/09/2027 – 13/09/2028:
CIF değerinin %11’i oranında ad valorem vergi; asgari spesifik vergi 59 USD/ton</t>
  </si>
  <si>
    <t>Cold Rolled Coil (CRC)
02/04/2026 – 13/09/2026: %13,7 CIF (min. 4.160 EGP/ton)
14/09/2026 – 13/09/2027: %13 CIF (min. 4.118 EGP/ton)
14/09/2027 – 13/09/2028: %12,5 CIF (min. 3.912 EGP/ton)
Galvanized Steel (HDG/GI)
02/04/2026 – 13/09/2026: %14 CIF (min. 4.647 EGP/ton)
14/09/2026 – 13/09/2027: %13,5 CIF (min. 4.020 EGP/ton)
14/09/2027 – 13/09/2028: %13 CIF (min. 3.819 EGP/ton)
Pre-painted Steel (PPGI)
02/04/2026 – 13/09/2026: %14,5 CIF (min. 5.134 EGP/ton)
14/09/2026 – 13/09/2027: %14 CIF (min. 4.877 EGP/ton)
14/09/2027 – 13/09/2028: %13,5 CIF (min. 4.633 EGP/ton)</t>
  </si>
  <si>
    <t>SİLİSYUMLU MANYETİK ÇELİKLERDEN YASSI HADDE ÜRÜNLER</t>
  </si>
  <si>
    <t xml:space="preserve">ABD tarife cetveline göre 6810990020 6810990040  7020006000 </t>
  </si>
  <si>
    <t>Otomobiller %25 ek vergi   Otomobil Yan Sanayi Ek Parçaları %10</t>
  </si>
  <si>
    <t>BAKIR</t>
  </si>
  <si>
    <t>%50 ek vergi</t>
  </si>
  <si>
    <t>KERESTE</t>
  </si>
  <si>
    <t>Yumuşak ağaç kerestesi ve tomrukları: %10 ilave gümrük vergisi.
Döşemeli ahşap mobilya:  %25 ilave vergi, 1 Ocak 2026’dan itibaren %30’a yükselecek.
Tamamlanmış mutfak dolapları, banyo dolapları ve bunların parçaları:  %25 ilave vergi, 1 Ocak 2026’dan itibaren %50’ye yükselecek.</t>
  </si>
  <si>
    <t>İŞLENMİŞ KRİTİK MİNERALLER VE TÜREV ÜRÜNLERİ</t>
  </si>
  <si>
    <t>%61,61-%80,71</t>
  </si>
  <si>
    <t>%12,86-%146,93</t>
  </si>
  <si>
    <t>ITA: 29.09.2025
ITC:19.12.2025</t>
  </si>
  <si>
    <t xml:space="preserve">%2.04-%15.18 </t>
  </si>
  <si>
    <t>KROM TRİOKSİT</t>
  </si>
  <si>
    <t xml:space="preserve"> ITC: 02.10 2025
ITA: 29.12.2025</t>
  </si>
  <si>
    <t>ITC: 14.04.2025
ITA: 29.04.2025</t>
  </si>
  <si>
    <t>72251100
72261100
85049013</t>
  </si>
  <si>
    <t>7.1%-36.4%</t>
  </si>
  <si>
    <t>70109010
70109041
70109043
70109045
70109047
70109051
70109053
70109055
70109057
70109061
70109067
70109071
70109079
70109091
70109099</t>
  </si>
  <si>
    <t>%2.80-%131.60</t>
  </si>
  <si>
    <t xml:space="preserve">73,84 $/ton-409,19 $/ton     </t>
  </si>
  <si>
    <t>Rp. 7,500/ kilogram</t>
  </si>
  <si>
    <t>Kontenjan (ton)
1. yıl 
(15 Şubat 2025 - 20 Şubat 2026) 16.000
2. yıl
(21 Şubat 2026 - 20 Şubat 2027) 17.600
3. yıl 
(21 Şubat 2027 - 20 Şubat 2028) 19.360
Kontenjan aşılması durumunda kilogram başına 1 dirhem</t>
  </si>
  <si>
    <t xml:space="preserve">%9,4-%45 </t>
  </si>
  <si>
    <t>Salatalık %20,1-%22,8
Domates %25,0-%26,9</t>
  </si>
  <si>
    <t xml:space="preserve">%32,82-%62,07                                   </t>
  </si>
  <si>
    <t xml:space="preserve">17 ton/$-113ton/$   </t>
  </si>
  <si>
    <t xml:space="preserve">151710
151790                                                                        </t>
  </si>
  <si>
    <t>28 Kasım 2023 - 30 Kasım 2024 764 ton
1 Aralık 2024 - 30 Kasım 2025 1.020 ton
1 Aralık 2025 30 Kasım 2026 1.274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</si>
</sst>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T_L_-;\-* #,##0.00\ _T_L_-;_-* &quot;-&quot;??\ _T_L_-;_-@_-"/>
    <numFmt numFmtId="165" formatCode="0.0%"/>
    <numFmt numFmtId="166" formatCode="_-* #,##0\ _T_L_-;\-* #,##0\ _T_L_-;_-* &quot;-&quot;??\ _T_L_-;_-@_-"/>
    <numFmt numFmtId="167" formatCode="0.000%"/>
  </numFmts>
  <fonts count="57" x14ac:knownFonts="1">
    <font>
      <sz val="10"/>
      <name val="Arial Tur"/>
      <charset val="162"/>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sz val="8"/>
      <name val="Arial Tur"/>
      <charset val="162"/>
    </font>
    <font>
      <sz val="11"/>
      <color indexed="8"/>
      <name val="Calibri"/>
      <family val="2"/>
      <charset val="162"/>
    </font>
    <font>
      <sz val="11"/>
      <color indexed="8"/>
      <name val="Calibri"/>
      <family val="2"/>
      <charset val="162"/>
    </font>
    <font>
      <sz val="11"/>
      <color indexed="8"/>
      <name val="Calibri"/>
      <family val="2"/>
      <charset val="162"/>
    </font>
    <font>
      <sz val="11"/>
      <color theme="1"/>
      <name val="Calibri"/>
      <family val="2"/>
      <charset val="162"/>
      <scheme val="minor"/>
    </font>
    <font>
      <sz val="11"/>
      <color theme="0"/>
      <name val="Calibri"/>
      <family val="2"/>
      <charset val="162"/>
      <scheme val="minor"/>
    </font>
    <font>
      <i/>
      <sz val="11"/>
      <color rgb="FF7F7F7F"/>
      <name val="Calibri"/>
      <family val="2"/>
      <charset val="162"/>
      <scheme val="minor"/>
    </font>
    <font>
      <b/>
      <sz val="18"/>
      <color theme="3"/>
      <name val="Cambria"/>
      <family val="2"/>
      <charset val="162"/>
    </font>
    <font>
      <sz val="11"/>
      <color rgb="FFFA7D00"/>
      <name val="Calibri"/>
      <family val="2"/>
      <charset val="162"/>
      <scheme val="min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b/>
      <sz val="11"/>
      <color rgb="FF3F3F3F"/>
      <name val="Calibri"/>
      <family val="2"/>
      <charset val="162"/>
      <scheme val="minor"/>
    </font>
    <font>
      <sz val="11"/>
      <color rgb="FF3F3F76"/>
      <name val="Calibri"/>
      <family val="2"/>
      <charset val="162"/>
      <scheme val="minor"/>
    </font>
    <font>
      <b/>
      <sz val="11"/>
      <color rgb="FFFA7D00"/>
      <name val="Calibri"/>
      <family val="2"/>
      <charset val="162"/>
      <scheme val="minor"/>
    </font>
    <font>
      <b/>
      <sz val="11"/>
      <color theme="0"/>
      <name val="Calibri"/>
      <family val="2"/>
      <charset val="162"/>
      <scheme val="minor"/>
    </font>
    <font>
      <sz val="11"/>
      <color rgb="FF006100"/>
      <name val="Calibri"/>
      <family val="2"/>
      <charset val="162"/>
      <scheme val="minor"/>
    </font>
    <font>
      <u/>
      <sz val="8"/>
      <color rgb="FF800080"/>
      <name val="Calibri"/>
      <family val="2"/>
      <charset val="162"/>
      <scheme val="minor"/>
    </font>
    <font>
      <u/>
      <sz val="8"/>
      <color rgb="FF0000FF"/>
      <name val="Calibri"/>
      <family val="2"/>
      <charset val="162"/>
      <scheme val="minor"/>
    </font>
    <font>
      <sz val="11"/>
      <color rgb="FF9C0006"/>
      <name val="Calibri"/>
      <family val="2"/>
      <charset val="162"/>
      <scheme val="minor"/>
    </font>
    <font>
      <sz val="11"/>
      <color theme="1"/>
      <name val="Calibri"/>
      <family val="2"/>
      <charset val="162"/>
    </font>
    <font>
      <sz val="11"/>
      <color rgb="FF9C6500"/>
      <name val="Calibri"/>
      <family val="2"/>
      <charset val="162"/>
      <scheme val="minor"/>
    </font>
    <font>
      <b/>
      <sz val="11"/>
      <color theme="1"/>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9"/>
      <name val="Times New Roman"/>
      <family val="1"/>
      <charset val="162"/>
    </font>
    <font>
      <sz val="11"/>
      <color theme="1"/>
      <name val="Calibri"/>
      <family val="2"/>
      <charset val="162"/>
    </font>
    <font>
      <sz val="10"/>
      <name val="Times New Roman"/>
      <family val="1"/>
      <charset val="162"/>
    </font>
    <font>
      <b/>
      <sz val="10"/>
      <name val="Times New Roman"/>
      <family val="1"/>
      <charset val="162"/>
    </font>
    <font>
      <sz val="9"/>
      <name val="Times New Roman"/>
      <family val="1"/>
      <charset val="162"/>
    </font>
    <font>
      <sz val="11"/>
      <color theme="1"/>
      <name val="Calibri"/>
      <family val="2"/>
      <charset val="162"/>
    </font>
    <font>
      <sz val="11"/>
      <color theme="1"/>
      <name val="Calibri"/>
      <family val="2"/>
      <charset val="162"/>
    </font>
    <font>
      <sz val="11"/>
      <color theme="1"/>
      <name val="Calibri"/>
      <family val="2"/>
      <charset val="162"/>
    </font>
    <font>
      <sz val="11"/>
      <name val="Arial Tur"/>
      <charset val="162"/>
    </font>
    <font>
      <sz val="11"/>
      <color theme="1"/>
      <name val="Calibri"/>
      <family val="2"/>
      <charset val="162"/>
    </font>
    <font>
      <b/>
      <sz val="8"/>
      <name val="Times New Roman"/>
      <family val="1"/>
      <charset val="162"/>
    </font>
    <font>
      <sz val="8"/>
      <name val="Times New Roman"/>
      <family val="1"/>
      <charset val="162"/>
    </font>
    <font>
      <sz val="11"/>
      <color theme="1"/>
      <name val="Calibri"/>
      <family val="2"/>
      <charset val="162"/>
    </font>
    <font>
      <b/>
      <sz val="9"/>
      <color rgb="FFFF0000"/>
      <name val="Times New Roman"/>
      <family val="1"/>
      <charset val="162"/>
    </font>
    <font>
      <sz val="9"/>
      <color rgb="FFFF0000"/>
      <name val="Times New Roman"/>
      <family val="1"/>
      <charset val="162"/>
    </font>
    <font>
      <sz val="11"/>
      <name val="Times New Roman"/>
      <family val="1"/>
    </font>
    <font>
      <sz val="11"/>
      <color theme="1"/>
      <name val="Calibri"/>
      <family val="2"/>
      <charset val="162"/>
    </font>
    <font>
      <u/>
      <sz val="10"/>
      <color theme="10"/>
      <name val="Arial Tur"/>
      <charset val="162"/>
    </font>
    <font>
      <sz val="11"/>
      <color theme="1"/>
      <name val="Calibri"/>
      <family val="2"/>
      <scheme val="minor"/>
    </font>
    <font>
      <b/>
      <sz val="18"/>
      <name val="Times New Roman"/>
      <family val="1"/>
      <charset val="162"/>
    </font>
    <font>
      <b/>
      <sz val="11"/>
      <color rgb="FFFF0000"/>
      <name val="Times New Roman"/>
      <family val="1"/>
      <charset val="162"/>
    </font>
    <font>
      <sz val="11"/>
      <color rgb="FFFF0000"/>
      <name val="Times New Roman"/>
      <family val="1"/>
      <charset val="162"/>
    </font>
    <font>
      <b/>
      <sz val="11"/>
      <color theme="1"/>
      <name val="Times New Roman"/>
      <family val="1"/>
      <charset val="162"/>
    </font>
    <font>
      <sz val="10"/>
      <color theme="1"/>
      <name val="Times New Roman"/>
      <family val="1"/>
      <charset val="162"/>
    </font>
    <font>
      <u/>
      <sz val="11"/>
      <name val="Times New Roman"/>
      <family val="1"/>
      <charset val="162"/>
    </font>
    <font>
      <sz val="10"/>
      <name val="Times New Roman"/>
      <family val="1"/>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F2F2F2"/>
      </patternFill>
    </fill>
    <fill>
      <patternFill patternType="solid">
        <fgColor rgb="FFFFCC99"/>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FFCC"/>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top style="thin">
        <color theme="1"/>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s>
  <cellStyleXfs count="69">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18" borderId="0" applyNumberFormat="0" applyBorder="0" applyAlignment="0" applyProtection="0"/>
    <xf numFmtId="0" fontId="10" fillId="8"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7" fillId="19" borderId="21" applyNumberFormat="0" applyAlignment="0" applyProtection="0"/>
    <xf numFmtId="0" fontId="18" fillId="20" borderId="22" applyNumberFormat="0" applyAlignment="0" applyProtection="0"/>
    <xf numFmtId="0" fontId="19" fillId="19" borderId="22" applyNumberFormat="0" applyAlignment="0" applyProtection="0"/>
    <xf numFmtId="0" fontId="20" fillId="21" borderId="23" applyNumberFormat="0" applyAlignment="0" applyProtection="0"/>
    <xf numFmtId="0" fontId="21" fillId="2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23" borderId="0" applyNumberFormat="0" applyBorder="0" applyAlignment="0" applyProtection="0"/>
    <xf numFmtId="0" fontId="9" fillId="0" borderId="0"/>
    <xf numFmtId="0" fontId="25" fillId="0" borderId="0"/>
    <xf numFmtId="0" fontId="25" fillId="0" borderId="0"/>
    <xf numFmtId="0" fontId="25" fillId="0" borderId="0"/>
    <xf numFmtId="0" fontId="25" fillId="0" borderId="0"/>
    <xf numFmtId="0" fontId="4" fillId="0" borderId="0"/>
    <xf numFmtId="0" fontId="6" fillId="24" borderId="24" applyNumberFormat="0" applyFont="0" applyAlignment="0" applyProtection="0"/>
    <xf numFmtId="0" fontId="7" fillId="24" borderId="24" applyNumberFormat="0" applyFont="0" applyAlignment="0" applyProtection="0"/>
    <xf numFmtId="0" fontId="8" fillId="24" borderId="24" applyNumberFormat="0" applyFont="0" applyAlignment="0" applyProtection="0"/>
    <xf numFmtId="0" fontId="26" fillId="25" borderId="0" applyNumberFormat="0" applyBorder="0" applyAlignment="0" applyProtection="0"/>
    <xf numFmtId="0" fontId="27" fillId="0" borderId="25" applyNumberFormat="0" applyFill="0" applyAlignment="0" applyProtection="0"/>
    <xf numFmtId="0" fontId="28" fillId="0" borderId="0" applyNumberFormat="0" applyFill="0" applyBorder="0" applyAlignment="0" applyProtection="0"/>
    <xf numFmtId="164" fontId="3" fillId="0" borderId="0" applyFont="0" applyFill="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9" fontId="3" fillId="0" borderId="0" applyFont="0" applyFill="0" applyBorder="0" applyAlignment="0" applyProtection="0"/>
    <xf numFmtId="0" fontId="32" fillId="0" borderId="0"/>
    <xf numFmtId="0" fontId="36" fillId="0" borderId="0"/>
    <xf numFmtId="0" fontId="37" fillId="0" borderId="0"/>
    <xf numFmtId="0" fontId="38" fillId="0" borderId="0"/>
    <xf numFmtId="0" fontId="40" fillId="0" borderId="0"/>
    <xf numFmtId="0" fontId="43" fillId="0" borderId="0"/>
    <xf numFmtId="0" fontId="47" fillId="0" borderId="0"/>
    <xf numFmtId="0" fontId="4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49" fillId="0" borderId="0"/>
    <xf numFmtId="9" fontId="49" fillId="0" borderId="0" applyFont="0" applyFill="0" applyBorder="0" applyAlignment="0" applyProtection="0"/>
    <xf numFmtId="0" fontId="1" fillId="0" borderId="0"/>
  </cellStyleXfs>
  <cellXfs count="240">
    <xf numFmtId="0" fontId="0" fillId="0" borderId="0" xfId="0"/>
    <xf numFmtId="0" fontId="29" fillId="32" borderId="1" xfId="0" applyFont="1" applyFill="1" applyBorder="1" applyAlignment="1">
      <alignment horizontal="center" vertical="center" wrapText="1"/>
    </xf>
    <xf numFmtId="0" fontId="30" fillId="32" borderId="1" xfId="0" applyFont="1" applyFill="1" applyBorder="1" applyAlignment="1">
      <alignment horizontal="center" vertical="center" wrapText="1"/>
    </xf>
    <xf numFmtId="14" fontId="30" fillId="32" borderId="1" xfId="0" applyNumberFormat="1" applyFont="1" applyFill="1" applyBorder="1" applyAlignment="1">
      <alignment horizontal="center" vertical="center" wrapText="1"/>
    </xf>
    <xf numFmtId="0" fontId="30" fillId="32" borderId="0" xfId="0" applyFont="1" applyFill="1" applyBorder="1" applyAlignment="1">
      <alignment horizontal="center" vertical="center" wrapText="1"/>
    </xf>
    <xf numFmtId="166" fontId="30" fillId="32" borderId="0" xfId="46" applyNumberFormat="1" applyFont="1" applyFill="1" applyAlignment="1">
      <alignment horizontal="center" vertical="center" wrapText="1"/>
    </xf>
    <xf numFmtId="166" fontId="30" fillId="32" borderId="0" xfId="46" applyNumberFormat="1" applyFont="1" applyFill="1" applyAlignment="1">
      <alignment horizontal="right" vertical="center" wrapText="1"/>
    </xf>
    <xf numFmtId="3" fontId="29" fillId="32" borderId="2" xfId="0" applyNumberFormat="1" applyFont="1" applyFill="1" applyBorder="1" applyAlignment="1">
      <alignment horizontal="center" vertical="center" wrapText="1"/>
    </xf>
    <xf numFmtId="3" fontId="30" fillId="32" borderId="0" xfId="0" applyNumberFormat="1" applyFont="1" applyFill="1" applyAlignment="1">
      <alignment horizontal="center" vertical="center" wrapText="1"/>
    </xf>
    <xf numFmtId="166" fontId="30" fillId="32" borderId="0" xfId="46" applyNumberFormat="1" applyFont="1" applyFill="1" applyAlignment="1">
      <alignment vertical="center" wrapText="1"/>
    </xf>
    <xf numFmtId="10" fontId="30" fillId="32" borderId="0" xfId="53" applyNumberFormat="1" applyFont="1" applyFill="1" applyAlignment="1">
      <alignment horizontal="center" vertical="center" wrapText="1"/>
    </xf>
    <xf numFmtId="10" fontId="29" fillId="32" borderId="2" xfId="53" applyNumberFormat="1" applyFont="1" applyFill="1" applyBorder="1" applyAlignment="1">
      <alignment horizontal="center" vertical="center" wrapText="1"/>
    </xf>
    <xf numFmtId="165" fontId="30" fillId="0" borderId="1" xfId="53" applyNumberFormat="1" applyFont="1" applyFill="1" applyBorder="1" applyAlignment="1">
      <alignment horizontal="center" vertical="center" wrapText="1"/>
    </xf>
    <xf numFmtId="3" fontId="30" fillId="0" borderId="1" xfId="53" applyNumberFormat="1" applyFont="1" applyFill="1" applyBorder="1" applyAlignment="1">
      <alignment horizontal="center" vertical="center" wrapText="1"/>
    </xf>
    <xf numFmtId="0" fontId="29" fillId="34" borderId="1" xfId="0" applyFont="1" applyFill="1" applyBorder="1" applyAlignment="1">
      <alignment horizontal="center" vertical="center" wrapText="1"/>
    </xf>
    <xf numFmtId="0" fontId="30" fillId="34" borderId="1" xfId="0" applyFont="1" applyFill="1" applyBorder="1" applyAlignment="1">
      <alignment horizontal="center" vertical="center" wrapText="1"/>
    </xf>
    <xf numFmtId="14" fontId="30" fillId="34" borderId="1" xfId="0" applyNumberFormat="1" applyFont="1" applyFill="1" applyBorder="1" applyAlignment="1">
      <alignment horizontal="center" vertical="center" wrapText="1"/>
    </xf>
    <xf numFmtId="165" fontId="30" fillId="34" borderId="1" xfId="53" applyNumberFormat="1" applyFont="1" applyFill="1" applyBorder="1" applyAlignment="1">
      <alignment horizontal="center" vertical="center" wrapText="1"/>
    </xf>
    <xf numFmtId="0" fontId="29" fillId="35" borderId="2" xfId="0" applyFont="1" applyFill="1" applyBorder="1" applyAlignment="1">
      <alignment horizontal="center" vertical="center" wrapText="1"/>
    </xf>
    <xf numFmtId="14" fontId="30" fillId="0" borderId="26" xfId="0" applyNumberFormat="1" applyFont="1" applyFill="1" applyBorder="1" applyAlignment="1">
      <alignment horizontal="center" vertical="center" wrapText="1"/>
    </xf>
    <xf numFmtId="0" fontId="30" fillId="32" borderId="0" xfId="0" applyFont="1" applyFill="1" applyAlignment="1">
      <alignment horizontal="center" vertical="center" wrapText="1"/>
    </xf>
    <xf numFmtId="0" fontId="30" fillId="0" borderId="0" xfId="0" applyFont="1" applyFill="1" applyAlignment="1">
      <alignment horizontal="center" vertical="center" wrapText="1"/>
    </xf>
    <xf numFmtId="0" fontId="29" fillId="32" borderId="0" xfId="0" applyFont="1" applyFill="1" applyBorder="1" applyAlignment="1">
      <alignment horizontal="left" vertical="center" wrapText="1"/>
    </xf>
    <xf numFmtId="0" fontId="29" fillId="0" borderId="2" xfId="0" applyFont="1" applyFill="1" applyBorder="1" applyAlignment="1">
      <alignment horizontal="center" vertical="center" wrapText="1"/>
    </xf>
    <xf numFmtId="3" fontId="29" fillId="0" borderId="2" xfId="0" applyNumberFormat="1" applyFont="1" applyFill="1" applyBorder="1" applyAlignment="1">
      <alignment horizontal="center" vertical="center" wrapText="1"/>
    </xf>
    <xf numFmtId="0" fontId="29" fillId="0" borderId="26" xfId="0" applyFont="1" applyFill="1" applyBorder="1" applyAlignment="1">
      <alignment horizontal="center" vertical="center" wrapText="1"/>
    </xf>
    <xf numFmtId="14" fontId="33" fillId="0" borderId="26" xfId="0" applyNumberFormat="1" applyFont="1" applyFill="1" applyBorder="1" applyAlignment="1">
      <alignment horizontal="center" vertical="center" wrapText="1"/>
    </xf>
    <xf numFmtId="0" fontId="33" fillId="0" borderId="26" xfId="0" applyFont="1" applyFill="1" applyBorder="1" applyAlignment="1">
      <alignment horizontal="center" vertical="center" wrapText="1"/>
    </xf>
    <xf numFmtId="10" fontId="29" fillId="32" borderId="6" xfId="53" applyNumberFormat="1" applyFont="1" applyFill="1" applyBorder="1" applyAlignment="1">
      <alignment horizontal="center" vertical="center" wrapText="1"/>
    </xf>
    <xf numFmtId="3" fontId="30" fillId="34" borderId="1" xfId="53" applyNumberFormat="1" applyFont="1" applyFill="1" applyBorder="1" applyAlignment="1">
      <alignment horizontal="center" vertical="center" wrapText="1"/>
    </xf>
    <xf numFmtId="14" fontId="30" fillId="32" borderId="26" xfId="0" applyNumberFormat="1" applyFont="1" applyFill="1" applyBorder="1" applyAlignment="1">
      <alignment horizontal="center" vertical="center" wrapText="1"/>
    </xf>
    <xf numFmtId="14" fontId="30" fillId="32" borderId="1" xfId="0" applyNumberFormat="1" applyFont="1" applyFill="1" applyBorder="1" applyAlignment="1">
      <alignment horizontal="center" vertical="center"/>
    </xf>
    <xf numFmtId="14" fontId="30" fillId="32" borderId="1" xfId="39" applyNumberFormat="1" applyFont="1" applyFill="1" applyBorder="1" applyAlignment="1">
      <alignment horizontal="center" vertical="center" wrapText="1"/>
    </xf>
    <xf numFmtId="0" fontId="29" fillId="32" borderId="2" xfId="0" applyFont="1" applyFill="1" applyBorder="1" applyAlignment="1">
      <alignment horizontal="center" vertical="center" wrapText="1"/>
    </xf>
    <xf numFmtId="0" fontId="33" fillId="32" borderId="0" xfId="0" applyFont="1" applyFill="1" applyBorder="1" applyAlignment="1">
      <alignment horizontal="center" vertical="center" wrapText="1"/>
    </xf>
    <xf numFmtId="0" fontId="33" fillId="32" borderId="0" xfId="0" applyFont="1" applyFill="1" applyAlignment="1">
      <alignment horizontal="center" vertical="center" wrapText="1"/>
    </xf>
    <xf numFmtId="0" fontId="34" fillId="32" borderId="0"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vertical="center"/>
    </xf>
    <xf numFmtId="14" fontId="30" fillId="0" borderId="27"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32" borderId="1" xfId="0" applyFont="1" applyFill="1" applyBorder="1" applyAlignment="1">
      <alignment horizontal="center" vertical="center" wrapText="1"/>
    </xf>
    <xf numFmtId="0" fontId="31" fillId="34" borderId="1" xfId="0" applyFont="1" applyFill="1" applyBorder="1" applyAlignment="1">
      <alignment horizontal="center" vertical="center" wrapText="1"/>
    </xf>
    <xf numFmtId="0" fontId="30" fillId="32" borderId="32" xfId="0" applyFont="1" applyFill="1" applyBorder="1" applyAlignment="1">
      <alignment horizontal="center" vertical="center" wrapText="1"/>
    </xf>
    <xf numFmtId="0" fontId="31" fillId="0" borderId="26" xfId="0"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0" fontId="41" fillId="32" borderId="1" xfId="0" applyFont="1" applyFill="1" applyBorder="1" applyAlignment="1">
      <alignment horizontal="center" vertical="center" wrapText="1"/>
    </xf>
    <xf numFmtId="10" fontId="42" fillId="32" borderId="1" xfId="53" applyNumberFormat="1" applyFont="1" applyFill="1" applyBorder="1" applyAlignment="1">
      <alignment horizontal="center" vertical="center" wrapText="1"/>
    </xf>
    <xf numFmtId="0" fontId="42" fillId="32" borderId="1" xfId="0" applyFont="1" applyFill="1" applyBorder="1" applyAlignment="1">
      <alignment horizontal="center" vertical="center" wrapText="1"/>
    </xf>
    <xf numFmtId="165" fontId="42" fillId="32" borderId="1" xfId="0" applyNumberFormat="1" applyFont="1" applyFill="1" applyBorder="1" applyAlignment="1">
      <alignment horizontal="center" vertical="center" wrapText="1"/>
    </xf>
    <xf numFmtId="0" fontId="42" fillId="32" borderId="0" xfId="0" applyFont="1" applyFill="1" applyBorder="1" applyAlignment="1">
      <alignment horizontal="center" vertical="center" wrapText="1"/>
    </xf>
    <xf numFmtId="0" fontId="42" fillId="34" borderId="1" xfId="0" applyFont="1" applyFill="1" applyBorder="1" applyAlignment="1">
      <alignment horizontal="center" vertical="center" wrapText="1"/>
    </xf>
    <xf numFmtId="14" fontId="42" fillId="32" borderId="1" xfId="0" applyNumberFormat="1"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32" borderId="0" xfId="0" applyFont="1" applyFill="1" applyAlignment="1">
      <alignment horizontal="center" vertical="center" wrapText="1"/>
    </xf>
    <xf numFmtId="3" fontId="42" fillId="32" borderId="0" xfId="0" applyNumberFormat="1" applyFont="1" applyFill="1" applyAlignment="1">
      <alignment horizontal="center" vertical="center" wrapText="1"/>
    </xf>
    <xf numFmtId="9" fontId="41" fillId="32" borderId="1" xfId="0" applyNumberFormat="1" applyFont="1" applyFill="1" applyBorder="1" applyAlignment="1">
      <alignment horizontal="center" vertical="center" wrapText="1"/>
    </xf>
    <xf numFmtId="0" fontId="35" fillId="32" borderId="33" xfId="0" applyFont="1" applyFill="1" applyBorder="1" applyAlignment="1">
      <alignment horizontal="center" vertical="center" wrapText="1"/>
    </xf>
    <xf numFmtId="0" fontId="35" fillId="32" borderId="0" xfId="0" applyFont="1" applyFill="1" applyBorder="1" applyAlignment="1">
      <alignment horizontal="center" vertical="center" wrapText="1"/>
    </xf>
    <xf numFmtId="0" fontId="35" fillId="32" borderId="0" xfId="0" applyFont="1" applyFill="1" applyAlignment="1">
      <alignment horizontal="center" vertical="center" wrapText="1"/>
    </xf>
    <xf numFmtId="165" fontId="41" fillId="32" borderId="1" xfId="0" applyNumberFormat="1" applyFont="1" applyFill="1" applyBorder="1" applyAlignment="1">
      <alignment horizontal="center" vertical="center" wrapText="1"/>
    </xf>
    <xf numFmtId="0" fontId="29" fillId="36" borderId="0" xfId="0" applyFont="1" applyFill="1" applyBorder="1" applyAlignment="1">
      <alignment horizontal="left" vertical="center"/>
    </xf>
    <xf numFmtId="3" fontId="30" fillId="32" borderId="1" xfId="53" applyNumberFormat="1" applyFont="1" applyFill="1" applyBorder="1" applyAlignment="1">
      <alignment horizontal="center" vertical="center" wrapText="1"/>
    </xf>
    <xf numFmtId="165" fontId="30" fillId="32" borderId="1" xfId="53" applyNumberFormat="1" applyFont="1" applyFill="1" applyBorder="1" applyAlignment="1">
      <alignment horizontal="center" vertical="center" wrapText="1"/>
    </xf>
    <xf numFmtId="15" fontId="30" fillId="34"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3" fillId="32" borderId="1" xfId="0" applyFont="1" applyFill="1" applyBorder="1" applyAlignment="1">
      <alignment horizontal="center" vertical="center" wrapText="1"/>
    </xf>
    <xf numFmtId="0" fontId="33" fillId="3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4" fontId="30"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44" fillId="32" borderId="1" xfId="0" applyFont="1" applyFill="1" applyBorder="1" applyAlignment="1">
      <alignment horizontal="center" vertical="center" wrapText="1"/>
    </xf>
    <xf numFmtId="0" fontId="29" fillId="37" borderId="3"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37" borderId="30" xfId="0" applyFont="1" applyFill="1" applyBorder="1" applyAlignment="1">
      <alignment horizontal="center" vertical="center" wrapText="1"/>
    </xf>
    <xf numFmtId="15" fontId="30"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29" fillId="32" borderId="0" xfId="0" applyFont="1" applyFill="1" applyBorder="1" applyAlignment="1">
      <alignment vertical="center"/>
    </xf>
    <xf numFmtId="0" fontId="41" fillId="0" borderId="1" xfId="0" applyFont="1" applyFill="1" applyBorder="1" applyAlignment="1">
      <alignment horizontal="center" vertical="center" wrapText="1"/>
    </xf>
    <xf numFmtId="9" fontId="42" fillId="0" borderId="1" xfId="53" applyFont="1" applyFill="1" applyBorder="1" applyAlignment="1">
      <alignment horizontal="center" vertical="center" wrapText="1"/>
    </xf>
    <xf numFmtId="165" fontId="42" fillId="0" borderId="1" xfId="0" applyNumberFormat="1" applyFont="1" applyFill="1" applyBorder="1" applyAlignment="1">
      <alignment horizontal="center" vertical="center" wrapText="1"/>
    </xf>
    <xf numFmtId="9" fontId="41" fillId="0" borderId="1" xfId="0" applyNumberFormat="1" applyFont="1" applyFill="1" applyBorder="1" applyAlignment="1">
      <alignment horizontal="center" vertical="center" wrapText="1"/>
    </xf>
    <xf numFmtId="165" fontId="41"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33" fillId="34" borderId="1" xfId="0" applyNumberFormat="1" applyFont="1" applyFill="1" applyBorder="1" applyAlignment="1">
      <alignment horizontal="center" vertical="center" wrapText="1"/>
    </xf>
    <xf numFmtId="14" fontId="30" fillId="34" borderId="1" xfId="0" quotePrefix="1" applyNumberFormat="1" applyFont="1" applyFill="1" applyBorder="1" applyAlignment="1">
      <alignment horizontal="center" vertical="center" wrapText="1"/>
    </xf>
    <xf numFmtId="0" fontId="29" fillId="32" borderId="9" xfId="0" applyFont="1" applyFill="1" applyBorder="1" applyAlignment="1">
      <alignment horizontal="center" vertical="center" wrapText="1"/>
    </xf>
    <xf numFmtId="0" fontId="29" fillId="32" borderId="10" xfId="0" applyFont="1" applyFill="1" applyBorder="1" applyAlignment="1">
      <alignment horizontal="center" vertical="center" wrapText="1"/>
    </xf>
    <xf numFmtId="0" fontId="29" fillId="32" borderId="11" xfId="0" applyFont="1" applyFill="1" applyBorder="1" applyAlignment="1">
      <alignment horizontal="center" vertical="center" wrapText="1"/>
    </xf>
    <xf numFmtId="15" fontId="33" fillId="0" borderId="26" xfId="0" applyNumberFormat="1" applyFont="1" applyFill="1" applyBorder="1" applyAlignment="1">
      <alignment horizontal="center" vertical="center" wrapText="1"/>
    </xf>
    <xf numFmtId="3" fontId="30" fillId="0" borderId="26" xfId="53" applyNumberFormat="1" applyFont="1" applyFill="1" applyBorder="1" applyAlignment="1">
      <alignment horizontal="center" vertical="center" wrapText="1"/>
    </xf>
    <xf numFmtId="165" fontId="30" fillId="0" borderId="26" xfId="53" applyNumberFormat="1" applyFont="1" applyFill="1" applyBorder="1" applyAlignment="1">
      <alignment horizontal="center" vertical="center" wrapText="1"/>
    </xf>
    <xf numFmtId="3" fontId="33" fillId="0" borderId="26" xfId="0" applyNumberFormat="1" applyFont="1" applyFill="1" applyBorder="1" applyAlignment="1">
      <alignment horizontal="center" vertical="center" wrapText="1"/>
    </xf>
    <xf numFmtId="3" fontId="30" fillId="0" borderId="26" xfId="0"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14" fontId="30" fillId="0" borderId="1" xfId="0" quotePrefix="1" applyNumberFormat="1" applyFont="1" applyFill="1" applyBorder="1" applyAlignment="1">
      <alignment horizontal="center" vertical="center" wrapText="1"/>
    </xf>
    <xf numFmtId="10" fontId="30" fillId="0" borderId="1" xfId="53" applyNumberFormat="1" applyFont="1" applyFill="1" applyBorder="1" applyAlignment="1">
      <alignment horizontal="center" vertical="center" wrapText="1"/>
    </xf>
    <xf numFmtId="3" fontId="33" fillId="32" borderId="1" xfId="0" applyNumberFormat="1" applyFont="1" applyFill="1" applyBorder="1" applyAlignment="1">
      <alignment horizontal="center" vertical="center" wrapText="1"/>
    </xf>
    <xf numFmtId="15" fontId="30" fillId="32" borderId="1" xfId="0" applyNumberFormat="1" applyFont="1" applyFill="1" applyBorder="1" applyAlignment="1">
      <alignment horizontal="center" vertical="center" wrapText="1"/>
    </xf>
    <xf numFmtId="10" fontId="30" fillId="34" borderId="1" xfId="53" applyNumberFormat="1" applyFont="1" applyFill="1" applyBorder="1" applyAlignment="1">
      <alignment horizontal="center" vertical="center" wrapText="1"/>
    </xf>
    <xf numFmtId="0" fontId="29" fillId="32" borderId="8" xfId="0" applyFont="1" applyFill="1" applyBorder="1" applyAlignment="1">
      <alignment horizontal="center" vertical="center" wrapText="1"/>
    </xf>
    <xf numFmtId="10" fontId="29" fillId="32" borderId="8" xfId="53" applyNumberFormat="1" applyFont="1" applyFill="1" applyBorder="1" applyAlignment="1">
      <alignment horizontal="center" vertical="center" wrapText="1"/>
    </xf>
    <xf numFmtId="3" fontId="30" fillId="0" borderId="1" xfId="53" quotePrefix="1" applyNumberFormat="1" applyFont="1" applyFill="1" applyBorder="1" applyAlignment="1">
      <alignment horizontal="center" vertical="center" wrapText="1"/>
    </xf>
    <xf numFmtId="3" fontId="46" fillId="0" borderId="1" xfId="53" applyNumberFormat="1" applyFont="1" applyFill="1" applyBorder="1" applyAlignment="1">
      <alignment horizontal="center" vertical="center" wrapText="1"/>
    </xf>
    <xf numFmtId="165" fontId="46" fillId="0" borderId="1" xfId="53" applyNumberFormat="1" applyFont="1" applyFill="1" applyBorder="1" applyAlignment="1">
      <alignment horizontal="center" vertical="center" wrapText="1"/>
    </xf>
    <xf numFmtId="3" fontId="29" fillId="32" borderId="10" xfId="0" applyNumberFormat="1" applyFont="1" applyFill="1" applyBorder="1" applyAlignment="1">
      <alignment horizontal="center" vertical="center" wrapText="1"/>
    </xf>
    <xf numFmtId="3" fontId="29" fillId="32" borderId="6" xfId="0" applyNumberFormat="1" applyFont="1" applyFill="1" applyBorder="1" applyAlignment="1">
      <alignment horizontal="center" vertical="center" wrapText="1"/>
    </xf>
    <xf numFmtId="14" fontId="30" fillId="0" borderId="26" xfId="0" quotePrefix="1" applyNumberFormat="1" applyFont="1" applyFill="1" applyBorder="1" applyAlignment="1">
      <alignment horizontal="center" vertical="center" wrapText="1"/>
    </xf>
    <xf numFmtId="10" fontId="30" fillId="0" borderId="26" xfId="53" applyNumberFormat="1" applyFont="1" applyFill="1" applyBorder="1" applyAlignment="1">
      <alignment horizontal="center" vertical="center" wrapText="1"/>
    </xf>
    <xf numFmtId="9" fontId="30" fillId="0" borderId="1" xfId="0" quotePrefix="1"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15" fontId="42" fillId="0" borderId="1" xfId="0" applyNumberFormat="1" applyFont="1" applyFill="1" applyBorder="1" applyAlignment="1">
      <alignment horizontal="center" vertical="center" wrapText="1"/>
    </xf>
    <xf numFmtId="3" fontId="30" fillId="0" borderId="5" xfId="0" applyNumberFormat="1" applyFont="1" applyFill="1" applyBorder="1" applyAlignment="1">
      <alignment horizontal="center" vertical="center" wrapText="1"/>
    </xf>
    <xf numFmtId="3" fontId="30" fillId="0" borderId="5" xfId="53" applyNumberFormat="1" applyFont="1" applyFill="1" applyBorder="1" applyAlignment="1">
      <alignment horizontal="center" vertical="center" wrapText="1"/>
    </xf>
    <xf numFmtId="3" fontId="30" fillId="0" borderId="28" xfId="53" applyNumberFormat="1" applyFont="1" applyFill="1" applyBorder="1" applyAlignment="1">
      <alignment horizontal="center" vertical="center" wrapText="1"/>
    </xf>
    <xf numFmtId="3" fontId="30" fillId="34" borderId="5" xfId="53" applyNumberFormat="1" applyFont="1" applyFill="1" applyBorder="1" applyAlignment="1">
      <alignment horizontal="center" vertical="center" wrapText="1"/>
    </xf>
    <xf numFmtId="0" fontId="48" fillId="0" borderId="1" xfId="61" applyFill="1" applyBorder="1" applyAlignment="1">
      <alignment horizontal="center" vertical="center" wrapText="1"/>
    </xf>
    <xf numFmtId="0" fontId="48" fillId="32" borderId="1" xfId="61" applyFill="1" applyBorder="1" applyAlignment="1">
      <alignment horizontal="center" vertical="center" wrapText="1"/>
    </xf>
    <xf numFmtId="0" fontId="29" fillId="0" borderId="27" xfId="0" applyFont="1" applyFill="1" applyBorder="1" applyAlignment="1">
      <alignment horizontal="center" vertical="center" wrapText="1"/>
    </xf>
    <xf numFmtId="0" fontId="29" fillId="38" borderId="3" xfId="0" applyFont="1" applyFill="1" applyBorder="1" applyAlignment="1">
      <alignment horizontal="center" vertical="center" wrapText="1"/>
    </xf>
    <xf numFmtId="0" fontId="29" fillId="39" borderId="3" xfId="0" applyFont="1" applyFill="1" applyBorder="1" applyAlignment="1">
      <alignment horizontal="center" vertical="center" wrapText="1"/>
    </xf>
    <xf numFmtId="0" fontId="29" fillId="39" borderId="0" xfId="0" applyFont="1" applyFill="1" applyBorder="1" applyAlignment="1">
      <alignment horizontal="center" vertical="center" wrapText="1"/>
    </xf>
    <xf numFmtId="0" fontId="29" fillId="39" borderId="1" xfId="0" applyFont="1" applyFill="1" applyBorder="1" applyAlignment="1">
      <alignment horizontal="center" vertical="center" wrapText="1"/>
    </xf>
    <xf numFmtId="0" fontId="29" fillId="40" borderId="3" xfId="0" applyFont="1" applyFill="1" applyBorder="1" applyAlignment="1">
      <alignment horizontal="center" vertical="center" wrapText="1"/>
    </xf>
    <xf numFmtId="0" fontId="29" fillId="40" borderId="27" xfId="0" applyFont="1" applyFill="1" applyBorder="1" applyAlignment="1">
      <alignment horizontal="center" vertical="center" wrapText="1"/>
    </xf>
    <xf numFmtId="0" fontId="29" fillId="41" borderId="30" xfId="0" applyFont="1" applyFill="1" applyBorder="1" applyAlignment="1">
      <alignment horizontal="center" vertical="center" wrapText="1"/>
    </xf>
    <xf numFmtId="0" fontId="29" fillId="41" borderId="1" xfId="0" applyFont="1" applyFill="1" applyBorder="1" applyAlignment="1">
      <alignment horizontal="center" vertical="center" wrapText="1"/>
    </xf>
    <xf numFmtId="9" fontId="42" fillId="0" borderId="1" xfId="0" applyNumberFormat="1" applyFont="1" applyFill="1" applyBorder="1" applyAlignment="1">
      <alignment horizontal="center" vertical="center" wrapText="1"/>
    </xf>
    <xf numFmtId="0" fontId="29" fillId="38" borderId="27"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14" fontId="30" fillId="0" borderId="4" xfId="0" applyNumberFormat="1" applyFont="1" applyFill="1" applyBorder="1" applyAlignment="1">
      <alignment horizontal="center" vertical="center" wrapText="1"/>
    </xf>
    <xf numFmtId="0" fontId="30"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3" fontId="30" fillId="0" borderId="4" xfId="53" applyNumberFormat="1" applyFont="1" applyFill="1" applyBorder="1" applyAlignment="1">
      <alignment horizontal="center" vertical="center" wrapText="1"/>
    </xf>
    <xf numFmtId="165" fontId="30" fillId="0" borderId="4" xfId="53" applyNumberFormat="1"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42" borderId="0" xfId="0" applyFont="1" applyFill="1" applyAlignment="1">
      <alignment horizontal="left" vertical="center" wrapText="1"/>
    </xf>
    <xf numFmtId="0" fontId="30" fillId="42" borderId="0" xfId="0" applyFont="1" applyFill="1" applyBorder="1" applyAlignment="1">
      <alignment horizontal="center" vertical="center" wrapText="1"/>
    </xf>
    <xf numFmtId="0" fontId="33" fillId="42" borderId="0" xfId="0" applyFont="1" applyFill="1" applyAlignment="1">
      <alignment horizontal="left" vertical="center" wrapText="1"/>
    </xf>
    <xf numFmtId="0" fontId="42" fillId="42" borderId="0" xfId="0" applyFont="1" applyFill="1" applyAlignment="1">
      <alignment horizontal="left" vertical="center" wrapText="1"/>
    </xf>
    <xf numFmtId="0" fontId="35" fillId="42" borderId="0" xfId="0" applyFont="1" applyFill="1" applyAlignment="1">
      <alignment horizontal="left" vertical="center" wrapText="1"/>
    </xf>
    <xf numFmtId="0" fontId="50" fillId="42" borderId="0" xfId="0" applyFont="1" applyFill="1" applyAlignment="1">
      <alignment horizontal="left" vertical="center"/>
    </xf>
    <xf numFmtId="0" fontId="51" fillId="0" borderId="0" xfId="0" applyFont="1" applyFill="1" applyBorder="1" applyAlignment="1">
      <alignment vertical="center" wrapText="1"/>
    </xf>
    <xf numFmtId="3" fontId="33" fillId="0" borderId="1" xfId="0" applyNumberFormat="1" applyFont="1" applyFill="1" applyBorder="1" applyAlignment="1">
      <alignment horizontal="center" vertical="center" wrapText="1"/>
    </xf>
    <xf numFmtId="0" fontId="52" fillId="0" borderId="0" xfId="0" applyFont="1" applyFill="1" applyBorder="1" applyAlignment="1">
      <alignment horizontal="left" vertical="center" wrapText="1"/>
    </xf>
    <xf numFmtId="14" fontId="33" fillId="32" borderId="26" xfId="0" applyNumberFormat="1" applyFont="1" applyFill="1" applyBorder="1" applyAlignment="1">
      <alignment horizontal="center" vertical="center" wrapText="1"/>
    </xf>
    <xf numFmtId="0" fontId="52"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9" fontId="30" fillId="34" borderId="1" xfId="53" applyNumberFormat="1" applyFont="1" applyFill="1" applyBorder="1" applyAlignment="1">
      <alignment horizontal="center" vertical="center" wrapText="1"/>
    </xf>
    <xf numFmtId="3" fontId="30" fillId="0" borderId="0" xfId="0" applyNumberFormat="1" applyFont="1" applyFill="1" applyAlignment="1">
      <alignment horizontal="center" vertical="center" wrapText="1"/>
    </xf>
    <xf numFmtId="167" fontId="30" fillId="0" borderId="1" xfId="53" applyNumberFormat="1" applyFont="1" applyFill="1" applyBorder="1" applyAlignment="1">
      <alignment horizontal="center" vertical="center" wrapText="1"/>
    </xf>
    <xf numFmtId="9" fontId="30" fillId="0" borderId="1" xfId="53" applyNumberFormat="1" applyFont="1" applyFill="1" applyBorder="1" applyAlignment="1">
      <alignment horizontal="center" vertical="center" wrapText="1"/>
    </xf>
    <xf numFmtId="3" fontId="30" fillId="37" borderId="1" xfId="53" applyNumberFormat="1" applyFont="1" applyFill="1" applyBorder="1" applyAlignment="1">
      <alignment horizontal="center" vertical="center" wrapText="1"/>
    </xf>
    <xf numFmtId="9" fontId="30" fillId="0" borderId="1" xfId="53" applyFont="1" applyFill="1" applyBorder="1" applyAlignment="1">
      <alignment horizontal="center" vertical="center" wrapText="1"/>
    </xf>
    <xf numFmtId="0" fontId="29" fillId="35" borderId="5"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0" fillId="36" borderId="0" xfId="0" applyFill="1" applyAlignment="1">
      <alignment horizontal="left" vertical="center" wrapText="1"/>
    </xf>
    <xf numFmtId="0" fontId="0" fillId="0" borderId="31" xfId="0" applyBorder="1" applyAlignment="1">
      <alignment horizontal="center" vertical="center" wrapText="1"/>
    </xf>
    <xf numFmtId="0" fontId="29" fillId="32" borderId="6" xfId="0" applyFont="1" applyFill="1" applyBorder="1" applyAlignment="1">
      <alignment horizontal="center" vertical="center" wrapText="1"/>
    </xf>
    <xf numFmtId="0" fontId="29" fillId="32" borderId="14" xfId="0" applyFont="1" applyFill="1" applyBorder="1" applyAlignment="1">
      <alignment horizontal="center" vertical="center" wrapText="1"/>
    </xf>
    <xf numFmtId="0" fontId="0" fillId="0" borderId="31" xfId="0" applyFont="1" applyBorder="1" applyAlignment="1">
      <alignment horizontal="center" vertical="center" wrapText="1"/>
    </xf>
    <xf numFmtId="0" fontId="29" fillId="32" borderId="15" xfId="0" applyFont="1" applyFill="1" applyBorder="1" applyAlignment="1">
      <alignment horizontal="center" vertical="center" wrapText="1"/>
    </xf>
    <xf numFmtId="0" fontId="29" fillId="32" borderId="16" xfId="0" applyFont="1" applyFill="1" applyBorder="1" applyAlignment="1">
      <alignment horizontal="center" vertical="center" wrapText="1"/>
    </xf>
    <xf numFmtId="0" fontId="29" fillId="42" borderId="1" xfId="0" applyFont="1" applyFill="1" applyBorder="1" applyAlignment="1">
      <alignment horizontal="center" vertical="center" wrapText="1"/>
    </xf>
    <xf numFmtId="0" fontId="29" fillId="42" borderId="26" xfId="0" applyFont="1" applyFill="1" applyBorder="1" applyAlignment="1">
      <alignment horizontal="center" vertical="center" wrapText="1"/>
    </xf>
    <xf numFmtId="15" fontId="33" fillId="0"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14" fontId="30" fillId="0" borderId="1" xfId="39"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14" fontId="30" fillId="0" borderId="1" xfId="0" applyNumberFormat="1" applyFont="1" applyFill="1" applyBorder="1" applyAlignment="1">
      <alignment horizontal="center" vertical="center"/>
    </xf>
    <xf numFmtId="0" fontId="29" fillId="0" borderId="0" xfId="0" applyFont="1" applyFill="1" applyBorder="1" applyAlignment="1">
      <alignment vertical="center" wrapText="1"/>
    </xf>
    <xf numFmtId="10" fontId="30" fillId="0" borderId="1" xfId="0" applyNumberFormat="1" applyFont="1" applyFill="1" applyBorder="1" applyAlignment="1">
      <alignment horizontal="center" vertical="center" wrapText="1"/>
    </xf>
    <xf numFmtId="0" fontId="29"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9" fillId="0" borderId="0" xfId="0" applyFont="1" applyFill="1" applyAlignment="1">
      <alignment vertical="center"/>
    </xf>
    <xf numFmtId="14" fontId="30" fillId="0" borderId="0" xfId="0" applyNumberFormat="1" applyFont="1" applyFill="1" applyAlignment="1">
      <alignment horizontal="center" vertical="center" wrapText="1"/>
    </xf>
    <xf numFmtId="0" fontId="55" fillId="0" borderId="0" xfId="0" applyFont="1" applyFill="1" applyAlignment="1">
      <alignment horizontal="center" vertical="center" wrapText="1"/>
    </xf>
    <xf numFmtId="14" fontId="33" fillId="0" borderId="1" xfId="0" quotePrefix="1" applyNumberFormat="1" applyFont="1" applyFill="1" applyBorder="1" applyAlignment="1">
      <alignment horizontal="center" vertical="center" wrapText="1"/>
    </xf>
    <xf numFmtId="165" fontId="33" fillId="0" borderId="1" xfId="0" applyNumberFormat="1" applyFont="1" applyFill="1" applyBorder="1" applyAlignment="1">
      <alignment horizontal="center" vertical="center" wrapText="1"/>
    </xf>
    <xf numFmtId="10" fontId="33" fillId="0" borderId="1" xfId="0" applyNumberFormat="1" applyFont="1" applyFill="1" applyBorder="1" applyAlignment="1">
      <alignment horizontal="center" vertical="center" wrapText="1"/>
    </xf>
    <xf numFmtId="9" fontId="33" fillId="0" borderId="1" xfId="53"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10" fontId="33" fillId="0" borderId="1" xfId="53" applyNumberFormat="1" applyFont="1" applyFill="1" applyBorder="1" applyAlignment="1">
      <alignment horizontal="center" vertical="center" wrapText="1"/>
    </xf>
    <xf numFmtId="14" fontId="46" fillId="0" borderId="1" xfId="0" quotePrefix="1" applyNumberFormat="1" applyFont="1" applyBorder="1" applyAlignment="1">
      <alignment horizontal="center" vertical="center" wrapText="1"/>
    </xf>
    <xf numFmtId="10" fontId="56" fillId="0" borderId="1" xfId="0" applyNumberFormat="1" applyFont="1" applyBorder="1" applyAlignment="1">
      <alignment horizontal="center" vertical="center" wrapText="1"/>
    </xf>
    <xf numFmtId="14" fontId="56" fillId="0" borderId="1" xfId="0" quotePrefix="1" applyNumberFormat="1" applyFont="1" applyBorder="1" applyAlignment="1">
      <alignment horizontal="center" vertical="center" wrapText="1"/>
    </xf>
    <xf numFmtId="10" fontId="56" fillId="0" borderId="1" xfId="0" quotePrefix="1" applyNumberFormat="1" applyFont="1" applyBorder="1" applyAlignment="1">
      <alignment horizontal="center" vertical="center" wrapText="1"/>
    </xf>
    <xf numFmtId="0" fontId="46" fillId="0" borderId="1" xfId="0"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14" fontId="56" fillId="0" borderId="1" xfId="0" applyNumberFormat="1" applyFont="1" applyFill="1" applyBorder="1" applyAlignment="1">
      <alignment horizontal="center" vertical="center" wrapText="1"/>
    </xf>
    <xf numFmtId="0" fontId="29" fillId="33" borderId="27"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29" fillId="35" borderId="28" xfId="0" applyFont="1" applyFill="1" applyBorder="1" applyAlignment="1">
      <alignment horizontal="center" vertical="center" wrapText="1"/>
    </xf>
    <xf numFmtId="0" fontId="29" fillId="35" borderId="33" xfId="0" applyFont="1" applyFill="1" applyBorder="1" applyAlignment="1">
      <alignment horizontal="center" vertical="center" wrapText="1"/>
    </xf>
    <xf numFmtId="0" fontId="29" fillId="35" borderId="34"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34" fillId="35" borderId="1" xfId="0" applyFont="1" applyFill="1" applyBorder="1" applyAlignment="1">
      <alignment horizontal="center" vertical="center" wrapText="1"/>
    </xf>
    <xf numFmtId="0" fontId="41" fillId="35" borderId="1" xfId="0" applyFont="1" applyFill="1" applyBorder="1" applyAlignment="1">
      <alignment horizontal="center" vertical="center" wrapText="1"/>
    </xf>
    <xf numFmtId="0" fontId="29" fillId="35" borderId="3" xfId="0" applyFont="1" applyFill="1" applyBorder="1" applyAlignment="1">
      <alignment horizontal="center" vertical="center" wrapText="1"/>
    </xf>
    <xf numFmtId="0" fontId="29" fillId="35" borderId="4" xfId="0" applyFont="1" applyFill="1" applyBorder="1" applyAlignment="1">
      <alignment horizontal="center" vertical="center" wrapText="1"/>
    </xf>
    <xf numFmtId="0" fontId="29" fillId="35" borderId="5" xfId="0" applyFont="1" applyFill="1" applyBorder="1" applyAlignment="1">
      <alignment horizontal="center" vertical="center" wrapText="1"/>
    </xf>
    <xf numFmtId="0" fontId="31" fillId="35" borderId="1" xfId="0" applyFont="1" applyFill="1" applyBorder="1" applyAlignment="1">
      <alignment horizontal="center" vertical="center" wrapText="1"/>
    </xf>
    <xf numFmtId="0" fontId="29" fillId="35" borderId="27" xfId="0" applyFont="1" applyFill="1" applyBorder="1" applyAlignment="1">
      <alignment horizontal="center" vertical="center" wrapText="1"/>
    </xf>
    <xf numFmtId="0" fontId="0" fillId="0" borderId="3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1" xfId="0" applyBorder="1" applyAlignment="1">
      <alignment horizontal="center" vertical="center" wrapText="1"/>
    </xf>
    <xf numFmtId="0" fontId="29" fillId="32" borderId="6" xfId="0" applyFont="1" applyFill="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29" fillId="36" borderId="0" xfId="0" applyFont="1" applyFill="1" applyBorder="1" applyAlignment="1">
      <alignment horizontal="left" vertical="center" wrapText="1"/>
    </xf>
    <xf numFmtId="0" fontId="0" fillId="36" borderId="0" xfId="0" applyFill="1" applyAlignment="1">
      <alignment horizontal="left" vertical="center" wrapText="1"/>
    </xf>
    <xf numFmtId="0" fontId="29" fillId="35" borderId="35" xfId="0" applyFont="1" applyFill="1" applyBorder="1" applyAlignment="1">
      <alignment horizontal="center" vertical="center" wrapText="1"/>
    </xf>
    <xf numFmtId="0" fontId="29" fillId="35" borderId="0" xfId="0"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29" fillId="35" borderId="13" xfId="0" applyFont="1" applyFill="1" applyBorder="1" applyAlignment="1">
      <alignment horizontal="center" vertical="center" wrapText="1"/>
    </xf>
    <xf numFmtId="0" fontId="29" fillId="35" borderId="14" xfId="0" applyFont="1" applyFill="1" applyBorder="1" applyAlignment="1">
      <alignment horizontal="center" vertical="center" wrapText="1"/>
    </xf>
    <xf numFmtId="0" fontId="39" fillId="0" borderId="16" xfId="0" applyFont="1" applyBorder="1" applyAlignment="1">
      <alignment horizontal="center" vertical="center" wrapText="1"/>
    </xf>
    <xf numFmtId="0" fontId="29" fillId="34" borderId="35" xfId="0" applyFont="1" applyFill="1" applyBorder="1" applyAlignment="1">
      <alignment horizontal="left" vertical="center" wrapText="1"/>
    </xf>
    <xf numFmtId="0" fontId="29" fillId="34" borderId="0" xfId="0" applyFont="1" applyFill="1" applyBorder="1" applyAlignment="1">
      <alignment horizontal="left" vertical="center" wrapText="1"/>
    </xf>
    <xf numFmtId="0" fontId="29" fillId="32" borderId="14" xfId="0" applyFont="1" applyFill="1" applyBorder="1" applyAlignment="1">
      <alignment horizontal="center" vertical="center" wrapText="1"/>
    </xf>
    <xf numFmtId="0" fontId="29" fillId="32" borderId="15" xfId="0" applyFont="1" applyFill="1" applyBorder="1" applyAlignment="1">
      <alignment horizontal="center" vertical="center" wrapText="1"/>
    </xf>
    <xf numFmtId="0" fontId="29" fillId="32" borderId="16" xfId="0" applyFont="1" applyFill="1" applyBorder="1" applyAlignment="1">
      <alignment horizontal="center" vertical="center" wrapText="1"/>
    </xf>
    <xf numFmtId="0" fontId="29" fillId="32" borderId="7" xfId="0" applyFont="1" applyFill="1" applyBorder="1" applyAlignment="1">
      <alignment horizontal="center" vertical="center" wrapText="1"/>
    </xf>
    <xf numFmtId="14" fontId="46" fillId="32" borderId="1" xfId="0" applyNumberFormat="1" applyFont="1" applyFill="1" applyBorder="1" applyAlignment="1">
      <alignment horizontal="center" vertical="center" wrapText="1"/>
    </xf>
    <xf numFmtId="0" fontId="56" fillId="32" borderId="1" xfId="0" applyFont="1" applyFill="1" applyBorder="1" applyAlignment="1">
      <alignment horizontal="center" vertical="center" wrapText="1"/>
    </xf>
    <xf numFmtId="1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32" borderId="1" xfId="0" applyFont="1" applyFill="1" applyBorder="1" applyAlignment="1">
      <alignment horizontal="center" vertical="center" wrapText="1"/>
    </xf>
    <xf numFmtId="14" fontId="56"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14" fontId="30"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cellXfs>
  <cellStyles count="69">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İzlenen Köprü 2" xfId="31" xr:uid="{00000000-0005-0000-0000-00001E000000}"/>
    <cellStyle name="Köprü" xfId="61" builtinId="8"/>
    <cellStyle name="Köprü 2" xfId="32" xr:uid="{00000000-0005-0000-0000-000020000000}"/>
    <cellStyle name="Kötü" xfId="33" builtinId="27" customBuiltin="1"/>
    <cellStyle name="Normal" xfId="0" builtinId="0"/>
    <cellStyle name="Normal 10" xfId="57" xr:uid="{00000000-0005-0000-0000-000023000000}"/>
    <cellStyle name="Normal 11" xfId="58" xr:uid="{00000000-0005-0000-0000-000024000000}"/>
    <cellStyle name="Normal 12" xfId="59" xr:uid="{00000000-0005-0000-0000-000025000000}"/>
    <cellStyle name="Normal 13" xfId="60" xr:uid="{00000000-0005-0000-0000-000026000000}"/>
    <cellStyle name="Normal 14" xfId="62" xr:uid="{00000000-0005-0000-0000-000027000000}"/>
    <cellStyle name="Normal 19" xfId="68" xr:uid="{66F5E751-6AE3-4A4B-BFF2-F7156C920883}"/>
    <cellStyle name="Normal 2" xfId="34" xr:uid="{00000000-0005-0000-0000-000028000000}"/>
    <cellStyle name="Normal 2 2" xfId="66" xr:uid="{00000000-0005-0000-0000-000029000000}"/>
    <cellStyle name="Normal 2 3" xfId="64" xr:uid="{00000000-0005-0000-0000-00002A000000}"/>
    <cellStyle name="Normal 3" xfId="35" xr:uid="{00000000-0005-0000-0000-00002B000000}"/>
    <cellStyle name="Normal 4" xfId="36" xr:uid="{00000000-0005-0000-0000-00002C000000}"/>
    <cellStyle name="Normal 5" xfId="37" xr:uid="{00000000-0005-0000-0000-00002D000000}"/>
    <cellStyle name="Normal 6" xfId="38" xr:uid="{00000000-0005-0000-0000-00002E000000}"/>
    <cellStyle name="Normal 7" xfId="54" xr:uid="{00000000-0005-0000-0000-00002F000000}"/>
    <cellStyle name="Normal 8" xfId="55" xr:uid="{00000000-0005-0000-0000-000030000000}"/>
    <cellStyle name="Normal 9" xfId="56" xr:uid="{00000000-0005-0000-0000-000031000000}"/>
    <cellStyle name="Normal_Sayfa1" xfId="39" xr:uid="{00000000-0005-0000-0000-000032000000}"/>
    <cellStyle name="Not 2" xfId="40" xr:uid="{00000000-0005-0000-0000-000033000000}"/>
    <cellStyle name="Not 3" xfId="41" xr:uid="{00000000-0005-0000-0000-000034000000}"/>
    <cellStyle name="Not 4" xfId="42" xr:uid="{00000000-0005-0000-0000-000035000000}"/>
    <cellStyle name="Nötr" xfId="43" builtinId="28" customBuiltin="1"/>
    <cellStyle name="Toplam" xfId="44" builtinId="25" customBuiltin="1"/>
    <cellStyle name="Uyarı Metni" xfId="45" builtinId="11" customBuiltin="1"/>
    <cellStyle name="Virgül" xfId="46" builtinId="3"/>
    <cellStyle name="Virgül 2" xfId="65" xr:uid="{00000000-0005-0000-0000-00003A000000}"/>
    <cellStyle name="Vurgu1" xfId="47" builtinId="29" customBuiltin="1"/>
    <cellStyle name="Vurgu2" xfId="48" builtinId="33" customBuiltin="1"/>
    <cellStyle name="Vurgu3" xfId="49" builtinId="37" customBuiltin="1"/>
    <cellStyle name="Vurgu4" xfId="50" builtinId="41" customBuiltin="1"/>
    <cellStyle name="Vurgu5" xfId="51" builtinId="45" customBuiltin="1"/>
    <cellStyle name="Vurgu6" xfId="52" builtinId="49" customBuiltin="1"/>
    <cellStyle name="Yüzde" xfId="53" builtinId="5"/>
    <cellStyle name="Yüzde 2" xfId="67" xr:uid="{00000000-0005-0000-0000-000042000000}"/>
    <cellStyle name="Yüzde 3" xfId="63" xr:uid="{00000000-0005-0000-0000-000043000000}"/>
  </cellStyles>
  <dxfs count="0"/>
  <tableStyles count="0" defaultTableStyle="TableStyleMedium2" defaultPivotStyle="PivotStyleLight16"/>
  <colors>
    <mruColors>
      <color rgb="FFCCFF33"/>
      <color rgb="FFCC99FF"/>
      <color rgb="FFFFCC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3-Korunma%20&#214;nlemleri/Birle&#351;ik%20Krall&#305;k%20-%20&#199;elik/Orijinal/Soru&#351;turma%20Konusu%208'liler.xlsx" TargetMode="External"/><Relationship Id="rId2" Type="http://schemas.openxmlformats.org/officeDocument/2006/relationships/hyperlink" Target="../../Section%20232/Steel%202017/Soru&#351;turma%20Kapsam&#305;%20&#220;r&#252;n%20GTPleri.xlsx" TargetMode="External"/><Relationship Id="rId1" Type="http://schemas.openxmlformats.org/officeDocument/2006/relationships/hyperlink" Target="../../Section%20232/Steel%202017/Soru&#351;turma%20Kapsam&#305;%20&#220;r&#252;n%20GTPleri.xlsx" TargetMode="External"/><Relationship Id="rId5" Type="http://schemas.openxmlformats.org/officeDocument/2006/relationships/printerSettings" Target="../printerSettings/printerSettings2.bin"/><Relationship Id="rId4" Type="http://schemas.openxmlformats.org/officeDocument/2006/relationships/hyperlink" Target="../../3-Korunma%20&#214;nlemleri/AB%20-%20&#199;elik/Orijinal/Soru&#351;turma%20Konusu%208'lile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pageSetUpPr fitToPage="1"/>
  </sheetPr>
  <dimension ref="A1:H162"/>
  <sheetViews>
    <sheetView showGridLines="0" tabSelected="1" zoomScale="77" zoomScaleNormal="77" zoomScaleSheetLayoutView="25" workbookViewId="0">
      <pane xSplit="1" ySplit="1" topLeftCell="B122" activePane="bottomRight" state="frozen"/>
      <selection pane="topRight" activeCell="B1" sqref="B1"/>
      <selection pane="bottomLeft" activeCell="A4" sqref="A4"/>
      <selection pane="bottomRight" activeCell="H87" sqref="H87"/>
    </sheetView>
  </sheetViews>
  <sheetFormatPr defaultColWidth="9.140625" defaultRowHeight="15" x14ac:dyDescent="0.2"/>
  <cols>
    <col min="1" max="1" width="17.42578125" style="169" customWidth="1"/>
    <col min="2" max="2" width="45.7109375" style="169" bestFit="1" customWidth="1"/>
    <col min="3" max="3" width="56.5703125" style="178" bestFit="1" customWidth="1"/>
    <col min="4" max="4" width="21.140625" style="169" bestFit="1" customWidth="1"/>
    <col min="5" max="5" width="26.7109375" style="169" bestFit="1" customWidth="1"/>
    <col min="6" max="6" width="31.28515625" style="169" bestFit="1" customWidth="1"/>
    <col min="7" max="7" width="29.5703125" style="169" bestFit="1" customWidth="1"/>
    <col min="8" max="8" width="99.85546875" style="179" customWidth="1"/>
    <col min="9" max="16384" width="9.140625" style="169"/>
  </cols>
  <sheetData>
    <row r="1" spans="1:8" x14ac:dyDescent="0.2">
      <c r="A1" s="68" t="s">
        <v>0</v>
      </c>
      <c r="B1" s="68" t="s">
        <v>1</v>
      </c>
      <c r="C1" s="170" t="s">
        <v>2</v>
      </c>
      <c r="D1" s="68" t="s">
        <v>393</v>
      </c>
      <c r="E1" s="68" t="s">
        <v>3</v>
      </c>
      <c r="F1" s="68" t="s">
        <v>58</v>
      </c>
      <c r="G1" s="68" t="s">
        <v>59</v>
      </c>
      <c r="H1" s="68" t="s">
        <v>426</v>
      </c>
    </row>
    <row r="2" spans="1:8" ht="306" x14ac:dyDescent="0.2">
      <c r="A2" s="68" t="s">
        <v>122</v>
      </c>
      <c r="B2" s="68" t="s">
        <v>230</v>
      </c>
      <c r="C2" s="69" t="s">
        <v>247</v>
      </c>
      <c r="D2" s="68" t="s">
        <v>415</v>
      </c>
      <c r="E2" s="70">
        <v>43965</v>
      </c>
      <c r="F2" s="70">
        <v>44204</v>
      </c>
      <c r="G2" s="70">
        <v>44384</v>
      </c>
      <c r="H2" s="69" t="s">
        <v>461</v>
      </c>
    </row>
    <row r="3" spans="1:8" ht="165.75" x14ac:dyDescent="0.2">
      <c r="A3" s="68" t="s">
        <v>122</v>
      </c>
      <c r="B3" s="68" t="s">
        <v>217</v>
      </c>
      <c r="C3" s="69" t="s">
        <v>306</v>
      </c>
      <c r="D3" s="68" t="s">
        <v>415</v>
      </c>
      <c r="E3" s="70">
        <v>44371</v>
      </c>
      <c r="F3" s="69"/>
      <c r="G3" s="70">
        <v>44786</v>
      </c>
      <c r="H3" s="69" t="s">
        <v>442</v>
      </c>
    </row>
    <row r="4" spans="1:8" ht="63.75" x14ac:dyDescent="0.2">
      <c r="A4" s="68" t="s">
        <v>122</v>
      </c>
      <c r="B4" s="68" t="s">
        <v>342</v>
      </c>
      <c r="C4" s="69" t="s">
        <v>343</v>
      </c>
      <c r="D4" s="68" t="s">
        <v>415</v>
      </c>
      <c r="E4" s="70">
        <v>44543</v>
      </c>
      <c r="F4" s="70" t="s">
        <v>6</v>
      </c>
      <c r="G4" s="70">
        <v>44968</v>
      </c>
      <c r="H4" s="69" t="s">
        <v>443</v>
      </c>
    </row>
    <row r="5" spans="1:8" x14ac:dyDescent="0.2">
      <c r="A5" s="68" t="s">
        <v>122</v>
      </c>
      <c r="B5" s="68" t="s">
        <v>366</v>
      </c>
      <c r="C5" s="69">
        <v>72165091</v>
      </c>
      <c r="D5" s="68" t="s">
        <v>415</v>
      </c>
      <c r="E5" s="70">
        <v>44879</v>
      </c>
      <c r="F5" s="70">
        <v>45119</v>
      </c>
      <c r="G5" s="70">
        <v>45250</v>
      </c>
      <c r="H5" s="184">
        <v>0.13600000000000001</v>
      </c>
    </row>
    <row r="6" spans="1:8" ht="28.5" x14ac:dyDescent="0.2">
      <c r="A6" s="68" t="s">
        <v>5</v>
      </c>
      <c r="B6" s="68" t="s">
        <v>20</v>
      </c>
      <c r="C6" s="69">
        <v>730630</v>
      </c>
      <c r="D6" s="68" t="s">
        <v>415</v>
      </c>
      <c r="E6" s="70">
        <v>31264</v>
      </c>
      <c r="F6" s="70" t="s">
        <v>6</v>
      </c>
      <c r="G6" s="70">
        <v>31547</v>
      </c>
      <c r="H6" s="69" t="s">
        <v>444</v>
      </c>
    </row>
    <row r="7" spans="1:8" x14ac:dyDescent="0.2">
      <c r="A7" s="68" t="s">
        <v>5</v>
      </c>
      <c r="B7" s="68" t="s">
        <v>8</v>
      </c>
      <c r="C7" s="69">
        <v>190219</v>
      </c>
      <c r="D7" s="68" t="s">
        <v>415</v>
      </c>
      <c r="E7" s="70">
        <v>34838</v>
      </c>
      <c r="F7" s="70" t="s">
        <v>6</v>
      </c>
      <c r="G7" s="70">
        <v>35270</v>
      </c>
      <c r="H7" s="69" t="s">
        <v>514</v>
      </c>
    </row>
    <row r="8" spans="1:8" ht="28.5" x14ac:dyDescent="0.2">
      <c r="A8" s="68" t="s">
        <v>5</v>
      </c>
      <c r="B8" s="68" t="s">
        <v>44</v>
      </c>
      <c r="C8" s="69">
        <v>730661</v>
      </c>
      <c r="D8" s="68" t="s">
        <v>415</v>
      </c>
      <c r="E8" s="70">
        <v>39281</v>
      </c>
      <c r="F8" s="70">
        <v>39471</v>
      </c>
      <c r="G8" s="70">
        <v>39598</v>
      </c>
      <c r="H8" s="69" t="s">
        <v>445</v>
      </c>
    </row>
    <row r="9" spans="1:8" ht="318.75" x14ac:dyDescent="0.2">
      <c r="A9" s="68" t="s">
        <v>5</v>
      </c>
      <c r="B9" s="68" t="s">
        <v>76</v>
      </c>
      <c r="C9" s="69" t="s">
        <v>256</v>
      </c>
      <c r="D9" s="68" t="s">
        <v>415</v>
      </c>
      <c r="E9" s="70" t="s">
        <v>96</v>
      </c>
      <c r="F9" s="70">
        <v>42629</v>
      </c>
      <c r="G9" s="70">
        <v>42761</v>
      </c>
      <c r="H9" s="69" t="s">
        <v>451</v>
      </c>
    </row>
    <row r="10" spans="1:8" ht="63.75" x14ac:dyDescent="0.2">
      <c r="A10" s="68" t="s">
        <v>5</v>
      </c>
      <c r="B10" s="68" t="s">
        <v>303</v>
      </c>
      <c r="C10" s="69" t="s">
        <v>195</v>
      </c>
      <c r="D10" s="68" t="s">
        <v>415</v>
      </c>
      <c r="E10" s="70" t="s">
        <v>137</v>
      </c>
      <c r="F10" s="70">
        <v>43339</v>
      </c>
      <c r="G10" s="70">
        <v>43574</v>
      </c>
      <c r="H10" s="69" t="s">
        <v>456</v>
      </c>
    </row>
    <row r="11" spans="1:8" ht="114.75" x14ac:dyDescent="0.2">
      <c r="A11" s="68" t="s">
        <v>5</v>
      </c>
      <c r="B11" s="68" t="s">
        <v>182</v>
      </c>
      <c r="C11" s="69" t="s">
        <v>404</v>
      </c>
      <c r="D11" s="68" t="s">
        <v>415</v>
      </c>
      <c r="E11" s="70" t="s">
        <v>197</v>
      </c>
      <c r="F11" s="70" t="s">
        <v>492</v>
      </c>
      <c r="G11" s="70">
        <v>43952</v>
      </c>
      <c r="H11" s="69" t="s">
        <v>457</v>
      </c>
    </row>
    <row r="12" spans="1:8" ht="51" x14ac:dyDescent="0.2">
      <c r="A12" s="68" t="s">
        <v>5</v>
      </c>
      <c r="B12" s="68" t="s">
        <v>234</v>
      </c>
      <c r="C12" s="69" t="s">
        <v>249</v>
      </c>
      <c r="D12" s="68" t="s">
        <v>415</v>
      </c>
      <c r="E12" s="70">
        <v>43921</v>
      </c>
      <c r="F12" s="70">
        <v>44110</v>
      </c>
      <c r="G12" s="70">
        <v>44263</v>
      </c>
      <c r="H12" s="95" t="s">
        <v>441</v>
      </c>
    </row>
    <row r="13" spans="1:8" ht="25.5" x14ac:dyDescent="0.2">
      <c r="A13" s="68" t="s">
        <v>5</v>
      </c>
      <c r="B13" s="68" t="s">
        <v>261</v>
      </c>
      <c r="C13" s="69" t="s">
        <v>262</v>
      </c>
      <c r="D13" s="68" t="s">
        <v>415</v>
      </c>
      <c r="E13" s="70">
        <v>44124</v>
      </c>
      <c r="F13" s="70">
        <v>44320</v>
      </c>
      <c r="G13" s="70">
        <v>44512</v>
      </c>
      <c r="H13" s="185" t="s">
        <v>517</v>
      </c>
    </row>
    <row r="14" spans="1:8" ht="408" x14ac:dyDescent="0.2">
      <c r="A14" s="68" t="s">
        <v>5</v>
      </c>
      <c r="B14" s="68" t="s">
        <v>66</v>
      </c>
      <c r="C14" s="69" t="s">
        <v>255</v>
      </c>
      <c r="D14" s="68" t="s">
        <v>415</v>
      </c>
      <c r="E14" s="70" t="s">
        <v>106</v>
      </c>
      <c r="F14" s="70">
        <v>42451</v>
      </c>
      <c r="G14" s="65" t="s">
        <v>105</v>
      </c>
      <c r="H14" s="69" t="s">
        <v>515</v>
      </c>
    </row>
    <row r="15" spans="1:8" ht="30" x14ac:dyDescent="0.2">
      <c r="A15" s="68" t="s">
        <v>5</v>
      </c>
      <c r="B15" s="68" t="s">
        <v>63</v>
      </c>
      <c r="C15" s="69">
        <v>730661</v>
      </c>
      <c r="D15" s="68" t="s">
        <v>415</v>
      </c>
      <c r="E15" s="70" t="s">
        <v>95</v>
      </c>
      <c r="F15" s="70">
        <v>42423</v>
      </c>
      <c r="G15" s="65" t="s">
        <v>102</v>
      </c>
      <c r="H15" s="69" t="s">
        <v>436</v>
      </c>
    </row>
    <row r="16" spans="1:8" ht="38.25" x14ac:dyDescent="0.2">
      <c r="A16" s="68" t="s">
        <v>5</v>
      </c>
      <c r="B16" s="68" t="s">
        <v>120</v>
      </c>
      <c r="C16" s="69" t="s">
        <v>193</v>
      </c>
      <c r="D16" s="68" t="s">
        <v>415</v>
      </c>
      <c r="E16" s="70" t="s">
        <v>121</v>
      </c>
      <c r="F16" s="70">
        <v>43033</v>
      </c>
      <c r="G16" s="70" t="s">
        <v>144</v>
      </c>
      <c r="H16" s="95" t="s">
        <v>438</v>
      </c>
    </row>
    <row r="17" spans="1:8" ht="60" x14ac:dyDescent="0.2">
      <c r="A17" s="68" t="s">
        <v>5</v>
      </c>
      <c r="B17" s="68" t="s">
        <v>49</v>
      </c>
      <c r="C17" s="69" t="s">
        <v>188</v>
      </c>
      <c r="D17" s="68" t="s">
        <v>415</v>
      </c>
      <c r="E17" s="70" t="s">
        <v>94</v>
      </c>
      <c r="F17" s="70">
        <v>42146</v>
      </c>
      <c r="G17" s="65" t="s">
        <v>71</v>
      </c>
      <c r="H17" s="69" t="s">
        <v>435</v>
      </c>
    </row>
    <row r="18" spans="1:8" ht="102" x14ac:dyDescent="0.2">
      <c r="A18" s="68" t="s">
        <v>5</v>
      </c>
      <c r="B18" s="68" t="s">
        <v>54</v>
      </c>
      <c r="C18" s="69" t="s">
        <v>185</v>
      </c>
      <c r="D18" s="68" t="s">
        <v>415</v>
      </c>
      <c r="E18" s="70" t="s">
        <v>90</v>
      </c>
      <c r="F18" s="70">
        <v>41695</v>
      </c>
      <c r="G18" s="70" t="s">
        <v>55</v>
      </c>
      <c r="H18" s="69" t="s">
        <v>447</v>
      </c>
    </row>
    <row r="19" spans="1:8" ht="45" x14ac:dyDescent="0.2">
      <c r="A19" s="68" t="s">
        <v>5</v>
      </c>
      <c r="B19" s="68" t="s">
        <v>394</v>
      </c>
      <c r="C19" s="69" t="s">
        <v>190</v>
      </c>
      <c r="D19" s="68" t="s">
        <v>415</v>
      </c>
      <c r="E19" s="70" t="s">
        <v>109</v>
      </c>
      <c r="F19" s="70"/>
      <c r="G19" s="76" t="s">
        <v>290</v>
      </c>
      <c r="H19" s="95" t="s">
        <v>516</v>
      </c>
    </row>
    <row r="20" spans="1:8" ht="90" x14ac:dyDescent="0.2">
      <c r="A20" s="168" t="s">
        <v>5</v>
      </c>
      <c r="B20" s="168" t="s">
        <v>229</v>
      </c>
      <c r="C20" s="69" t="s">
        <v>258</v>
      </c>
      <c r="D20" s="68" t="s">
        <v>415</v>
      </c>
      <c r="E20" s="70" t="s">
        <v>250</v>
      </c>
      <c r="F20" s="76" t="s">
        <v>495</v>
      </c>
      <c r="G20" s="70" t="s">
        <v>295</v>
      </c>
      <c r="H20" s="185">
        <v>0.20030000000000001</v>
      </c>
    </row>
    <row r="21" spans="1:8" ht="30" x14ac:dyDescent="0.2">
      <c r="A21" s="68" t="s">
        <v>233</v>
      </c>
      <c r="B21" s="68" t="s">
        <v>232</v>
      </c>
      <c r="C21" s="69">
        <v>731210</v>
      </c>
      <c r="D21" s="68" t="s">
        <v>415</v>
      </c>
      <c r="E21" s="70" t="s">
        <v>274</v>
      </c>
      <c r="F21" s="76" t="s">
        <v>493</v>
      </c>
      <c r="G21" s="70">
        <v>44176</v>
      </c>
      <c r="H21" s="185">
        <v>0.53649999999999998</v>
      </c>
    </row>
    <row r="22" spans="1:8" x14ac:dyDescent="0.2">
      <c r="A22" s="68" t="s">
        <v>113</v>
      </c>
      <c r="B22" s="68" t="s">
        <v>279</v>
      </c>
      <c r="C22" s="69">
        <v>701610</v>
      </c>
      <c r="D22" s="68" t="s">
        <v>415</v>
      </c>
      <c r="E22" s="70">
        <v>44253</v>
      </c>
      <c r="F22" s="69" t="s">
        <v>6</v>
      </c>
      <c r="G22" s="70">
        <v>44550</v>
      </c>
      <c r="H22" s="69" t="s">
        <v>464</v>
      </c>
    </row>
    <row r="23" spans="1:8" s="38" customFormat="1" x14ac:dyDescent="0.2">
      <c r="A23" s="68" t="s">
        <v>113</v>
      </c>
      <c r="B23" s="68" t="s">
        <v>287</v>
      </c>
      <c r="C23" s="69">
        <v>391620</v>
      </c>
      <c r="D23" s="68" t="s">
        <v>415</v>
      </c>
      <c r="E23" s="70">
        <v>44330</v>
      </c>
      <c r="F23" s="69" t="s">
        <v>6</v>
      </c>
      <c r="G23" s="70">
        <v>44630</v>
      </c>
      <c r="H23" s="69" t="s">
        <v>463</v>
      </c>
    </row>
    <row r="24" spans="1:8" s="38" customFormat="1" ht="38.25" x14ac:dyDescent="0.2">
      <c r="A24" s="68" t="s">
        <v>64</v>
      </c>
      <c r="B24" s="68" t="s">
        <v>65</v>
      </c>
      <c r="C24" s="69" t="s">
        <v>189</v>
      </c>
      <c r="D24" s="68" t="s">
        <v>415</v>
      </c>
      <c r="E24" s="70">
        <v>42199</v>
      </c>
      <c r="F24" s="70">
        <v>42462</v>
      </c>
      <c r="G24" s="70">
        <v>42564</v>
      </c>
      <c r="H24" s="69" t="s">
        <v>450</v>
      </c>
    </row>
    <row r="25" spans="1:8" s="38" customFormat="1" ht="38.25" x14ac:dyDescent="0.2">
      <c r="A25" s="68" t="s">
        <v>15</v>
      </c>
      <c r="B25" s="68" t="s">
        <v>43</v>
      </c>
      <c r="C25" s="69" t="s">
        <v>184</v>
      </c>
      <c r="D25" s="68" t="s">
        <v>415</v>
      </c>
      <c r="E25" s="70">
        <v>40382</v>
      </c>
      <c r="F25" s="70">
        <v>40493</v>
      </c>
      <c r="G25" s="70">
        <v>40707</v>
      </c>
      <c r="H25" s="186">
        <v>0.14000000000000001</v>
      </c>
    </row>
    <row r="26" spans="1:8" s="38" customFormat="1" ht="30" x14ac:dyDescent="0.2">
      <c r="A26" s="68" t="s">
        <v>18</v>
      </c>
      <c r="B26" s="68" t="s">
        <v>344</v>
      </c>
      <c r="C26" s="69">
        <v>721720</v>
      </c>
      <c r="D26" s="68" t="s">
        <v>415</v>
      </c>
      <c r="E26" s="70">
        <v>44629</v>
      </c>
      <c r="F26" s="70"/>
      <c r="G26" s="70" t="s">
        <v>405</v>
      </c>
      <c r="H26" s="69" t="s">
        <v>466</v>
      </c>
    </row>
    <row r="27" spans="1:8" s="38" customFormat="1" x14ac:dyDescent="0.2">
      <c r="A27" s="68" t="s">
        <v>23</v>
      </c>
      <c r="B27" s="68" t="s">
        <v>10</v>
      </c>
      <c r="C27" s="69">
        <v>110100</v>
      </c>
      <c r="D27" s="68" t="s">
        <v>415</v>
      </c>
      <c r="E27" s="70">
        <v>41432</v>
      </c>
      <c r="F27" s="70">
        <v>41792</v>
      </c>
      <c r="G27" s="70">
        <v>42013</v>
      </c>
      <c r="H27" s="69" t="s">
        <v>434</v>
      </c>
    </row>
    <row r="28" spans="1:8" s="38" customFormat="1" ht="30" x14ac:dyDescent="0.2">
      <c r="A28" s="68" t="s">
        <v>288</v>
      </c>
      <c r="B28" s="68" t="s">
        <v>8</v>
      </c>
      <c r="C28" s="69" t="s">
        <v>299</v>
      </c>
      <c r="D28" s="68" t="s">
        <v>415</v>
      </c>
      <c r="E28" s="70">
        <v>44092</v>
      </c>
      <c r="F28" s="69" t="s">
        <v>496</v>
      </c>
      <c r="G28" s="70" t="s">
        <v>351</v>
      </c>
      <c r="H28" s="187">
        <v>3.67</v>
      </c>
    </row>
    <row r="29" spans="1:8" s="38" customFormat="1" x14ac:dyDescent="0.2">
      <c r="A29" s="68" t="s">
        <v>117</v>
      </c>
      <c r="B29" s="68" t="s">
        <v>333</v>
      </c>
      <c r="C29" s="69">
        <v>292419</v>
      </c>
      <c r="D29" s="68" t="s">
        <v>415</v>
      </c>
      <c r="E29" s="70">
        <v>42811</v>
      </c>
      <c r="F29" s="65" t="s">
        <v>6</v>
      </c>
      <c r="G29" s="70">
        <v>43179</v>
      </c>
      <c r="H29" s="69" t="s">
        <v>454</v>
      </c>
    </row>
    <row r="30" spans="1:8" s="38" customFormat="1" ht="25.5" x14ac:dyDescent="0.2">
      <c r="A30" s="68" t="s">
        <v>13</v>
      </c>
      <c r="B30" s="68" t="s">
        <v>123</v>
      </c>
      <c r="C30" s="69">
        <v>854449</v>
      </c>
      <c r="D30" s="68" t="s">
        <v>415</v>
      </c>
      <c r="E30" s="70">
        <v>42913</v>
      </c>
      <c r="F30" s="167" t="s">
        <v>490</v>
      </c>
      <c r="G30" s="70">
        <v>43556</v>
      </c>
      <c r="H30" s="95" t="s">
        <v>439</v>
      </c>
    </row>
    <row r="31" spans="1:8" s="38" customFormat="1" ht="38.25" x14ac:dyDescent="0.2">
      <c r="A31" s="68" t="s">
        <v>12</v>
      </c>
      <c r="B31" s="68" t="s">
        <v>42</v>
      </c>
      <c r="C31" s="69" t="s">
        <v>260</v>
      </c>
      <c r="D31" s="68" t="s">
        <v>415</v>
      </c>
      <c r="E31" s="70">
        <v>37762</v>
      </c>
      <c r="F31" s="70">
        <v>37852</v>
      </c>
      <c r="G31" s="70">
        <v>37978</v>
      </c>
      <c r="H31" s="69" t="s">
        <v>446</v>
      </c>
    </row>
    <row r="32" spans="1:8" s="38" customFormat="1" ht="30" x14ac:dyDescent="0.2">
      <c r="A32" s="68" t="s">
        <v>12</v>
      </c>
      <c r="B32" s="68" t="s">
        <v>24</v>
      </c>
      <c r="C32" s="69" t="s">
        <v>186</v>
      </c>
      <c r="D32" s="68" t="s">
        <v>415</v>
      </c>
      <c r="E32" s="70" t="s">
        <v>92</v>
      </c>
      <c r="F32" s="70">
        <v>41893</v>
      </c>
      <c r="G32" s="70">
        <v>42013</v>
      </c>
      <c r="H32" s="69" t="s">
        <v>448</v>
      </c>
    </row>
    <row r="33" spans="1:8" s="38" customFormat="1" x14ac:dyDescent="0.2">
      <c r="A33" s="68" t="s">
        <v>12</v>
      </c>
      <c r="B33" s="68" t="s">
        <v>8</v>
      </c>
      <c r="C33" s="69">
        <v>190219</v>
      </c>
      <c r="D33" s="68" t="s">
        <v>415</v>
      </c>
      <c r="E33" s="70">
        <v>43097</v>
      </c>
      <c r="F33" s="70">
        <v>43187</v>
      </c>
      <c r="G33" s="70">
        <v>43277</v>
      </c>
      <c r="H33" s="69" t="s">
        <v>455</v>
      </c>
    </row>
    <row r="34" spans="1:8" s="38" customFormat="1" ht="127.5" x14ac:dyDescent="0.2">
      <c r="A34" s="68" t="s">
        <v>12</v>
      </c>
      <c r="B34" s="68" t="s">
        <v>217</v>
      </c>
      <c r="C34" s="69" t="s">
        <v>218</v>
      </c>
      <c r="D34" s="68" t="s">
        <v>415</v>
      </c>
      <c r="E34" s="70">
        <v>43777</v>
      </c>
      <c r="F34" s="76" t="s">
        <v>494</v>
      </c>
      <c r="G34" s="70">
        <v>44120</v>
      </c>
      <c r="H34" s="69" t="s">
        <v>458</v>
      </c>
    </row>
    <row r="35" spans="1:8" s="38" customFormat="1" ht="89.25" x14ac:dyDescent="0.2">
      <c r="A35" s="68" t="s">
        <v>12</v>
      </c>
      <c r="B35" s="68" t="s">
        <v>54</v>
      </c>
      <c r="C35" s="69" t="s">
        <v>187</v>
      </c>
      <c r="D35" s="68" t="s">
        <v>415</v>
      </c>
      <c r="E35" s="70" t="s">
        <v>93</v>
      </c>
      <c r="F35" s="70">
        <v>41976</v>
      </c>
      <c r="G35" s="65" t="s">
        <v>62</v>
      </c>
      <c r="H35" s="69" t="s">
        <v>449</v>
      </c>
    </row>
    <row r="36" spans="1:8" s="38" customFormat="1" ht="51" x14ac:dyDescent="0.2">
      <c r="A36" s="68" t="s">
        <v>12</v>
      </c>
      <c r="B36" s="68" t="s">
        <v>156</v>
      </c>
      <c r="C36" s="69" t="s">
        <v>194</v>
      </c>
      <c r="D36" s="68" t="s">
        <v>415</v>
      </c>
      <c r="E36" s="70" t="s">
        <v>174</v>
      </c>
      <c r="F36" s="95" t="s">
        <v>491</v>
      </c>
      <c r="G36" s="69" t="s">
        <v>178</v>
      </c>
      <c r="H36" s="95" t="s">
        <v>440</v>
      </c>
    </row>
    <row r="37" spans="1:8" s="38" customFormat="1" ht="30" x14ac:dyDescent="0.2">
      <c r="A37" s="68" t="s">
        <v>285</v>
      </c>
      <c r="B37" s="68" t="s">
        <v>286</v>
      </c>
      <c r="C37" s="69">
        <v>850710</v>
      </c>
      <c r="D37" s="68" t="s">
        <v>415</v>
      </c>
      <c r="E37" s="70">
        <v>44313</v>
      </c>
      <c r="F37" s="69" t="s">
        <v>6</v>
      </c>
      <c r="G37" s="70" t="s">
        <v>363</v>
      </c>
      <c r="H37" s="187">
        <v>0.39</v>
      </c>
    </row>
    <row r="38" spans="1:8" s="38" customFormat="1" ht="63.75" x14ac:dyDescent="0.2">
      <c r="A38" s="68" t="s">
        <v>165</v>
      </c>
      <c r="B38" s="68" t="s">
        <v>166</v>
      </c>
      <c r="C38" s="69">
        <v>190410</v>
      </c>
      <c r="D38" s="68" t="s">
        <v>415</v>
      </c>
      <c r="E38" s="70">
        <v>43017</v>
      </c>
      <c r="F38" s="76" t="s">
        <v>6</v>
      </c>
      <c r="G38" s="70">
        <v>44007</v>
      </c>
      <c r="H38" s="69" t="s">
        <v>271</v>
      </c>
    </row>
    <row r="39" spans="1:8" s="38" customFormat="1" ht="28.5" x14ac:dyDescent="0.2">
      <c r="A39" s="68" t="s">
        <v>17</v>
      </c>
      <c r="B39" s="68" t="s">
        <v>70</v>
      </c>
      <c r="C39" s="69">
        <v>831110</v>
      </c>
      <c r="D39" s="68" t="s">
        <v>415</v>
      </c>
      <c r="E39" s="70">
        <v>42278</v>
      </c>
      <c r="F39" s="65" t="s">
        <v>6</v>
      </c>
      <c r="G39" s="70">
        <v>42648</v>
      </c>
      <c r="H39" s="69" t="s">
        <v>437</v>
      </c>
    </row>
    <row r="40" spans="1:8" s="38" customFormat="1" ht="25.5" x14ac:dyDescent="0.2">
      <c r="A40" s="68" t="s">
        <v>17</v>
      </c>
      <c r="B40" s="68" t="s">
        <v>24</v>
      </c>
      <c r="C40" s="69" t="s">
        <v>191</v>
      </c>
      <c r="D40" s="68" t="s">
        <v>415</v>
      </c>
      <c r="E40" s="70">
        <v>42726</v>
      </c>
      <c r="F40" s="70" t="s">
        <v>129</v>
      </c>
      <c r="G40" s="76">
        <v>43076</v>
      </c>
      <c r="H40" s="69" t="s">
        <v>453</v>
      </c>
    </row>
    <row r="41" spans="1:8" s="38" customFormat="1" ht="63.75" x14ac:dyDescent="0.2">
      <c r="A41" s="68" t="s">
        <v>17</v>
      </c>
      <c r="B41" s="68" t="s">
        <v>297</v>
      </c>
      <c r="C41" s="69" t="s">
        <v>304</v>
      </c>
      <c r="D41" s="68" t="s">
        <v>415</v>
      </c>
      <c r="E41" s="70">
        <v>44011</v>
      </c>
      <c r="F41" s="76" t="s">
        <v>6</v>
      </c>
      <c r="G41" s="70">
        <v>44370</v>
      </c>
      <c r="H41" s="95" t="s">
        <v>504</v>
      </c>
    </row>
    <row r="42" spans="1:8" s="38" customFormat="1" ht="25.5" x14ac:dyDescent="0.2">
      <c r="A42" s="68" t="s">
        <v>17</v>
      </c>
      <c r="B42" s="68" t="s">
        <v>264</v>
      </c>
      <c r="C42" s="69" t="s">
        <v>273</v>
      </c>
      <c r="D42" s="68" t="s">
        <v>415</v>
      </c>
      <c r="E42" s="70">
        <v>44194</v>
      </c>
      <c r="F42" s="69"/>
      <c r="G42" s="70">
        <v>44551</v>
      </c>
      <c r="H42" s="69" t="s">
        <v>465</v>
      </c>
    </row>
    <row r="43" spans="1:8" s="38" customFormat="1" ht="25.5" x14ac:dyDescent="0.2">
      <c r="A43" s="168" t="s">
        <v>231</v>
      </c>
      <c r="B43" s="168" t="s">
        <v>232</v>
      </c>
      <c r="C43" s="69" t="s">
        <v>254</v>
      </c>
      <c r="D43" s="68" t="s">
        <v>415</v>
      </c>
      <c r="E43" s="70">
        <v>43937</v>
      </c>
      <c r="F43" s="76" t="s">
        <v>6</v>
      </c>
      <c r="G43" s="70">
        <v>44291</v>
      </c>
      <c r="H43" s="69" t="s">
        <v>459</v>
      </c>
    </row>
    <row r="44" spans="1:8" s="38" customFormat="1" x14ac:dyDescent="0.2">
      <c r="A44" s="68" t="s">
        <v>14</v>
      </c>
      <c r="B44" s="68" t="s">
        <v>9</v>
      </c>
      <c r="C44" s="69">
        <v>2847</v>
      </c>
      <c r="D44" s="68" t="s">
        <v>415</v>
      </c>
      <c r="E44" s="70">
        <v>40056</v>
      </c>
      <c r="F44" s="70">
        <v>40448</v>
      </c>
      <c r="G44" s="70">
        <v>40730</v>
      </c>
      <c r="H44" s="188">
        <v>0.25609999999999999</v>
      </c>
    </row>
    <row r="45" spans="1:8" s="38" customFormat="1" ht="178.5" x14ac:dyDescent="0.2">
      <c r="A45" s="68" t="s">
        <v>41</v>
      </c>
      <c r="B45" s="68" t="s">
        <v>69</v>
      </c>
      <c r="C45" s="69" t="s">
        <v>257</v>
      </c>
      <c r="D45" s="68" t="s">
        <v>415</v>
      </c>
      <c r="E45" s="70">
        <v>42387</v>
      </c>
      <c r="F45" s="70">
        <v>42689</v>
      </c>
      <c r="G45" s="76">
        <v>42870</v>
      </c>
      <c r="H45" s="69" t="s">
        <v>452</v>
      </c>
    </row>
    <row r="46" spans="1:8" s="38" customFormat="1" ht="25.5" x14ac:dyDescent="0.2">
      <c r="A46" s="68" t="s">
        <v>227</v>
      </c>
      <c r="B46" s="68" t="s">
        <v>284</v>
      </c>
      <c r="C46" s="69" t="s">
        <v>305</v>
      </c>
      <c r="D46" s="68" t="s">
        <v>415</v>
      </c>
      <c r="E46" s="70">
        <v>44079</v>
      </c>
      <c r="F46" s="69" t="s">
        <v>6</v>
      </c>
      <c r="G46" s="70">
        <v>44453</v>
      </c>
      <c r="H46" s="69" t="s">
        <v>462</v>
      </c>
    </row>
    <row r="47" spans="1:8" s="38" customFormat="1" ht="42.75" x14ac:dyDescent="0.2">
      <c r="A47" s="68" t="s">
        <v>227</v>
      </c>
      <c r="B47" s="68" t="s">
        <v>228</v>
      </c>
      <c r="C47" s="69">
        <v>830241</v>
      </c>
      <c r="D47" s="68" t="s">
        <v>415</v>
      </c>
      <c r="E47" s="70">
        <v>43886</v>
      </c>
      <c r="F47" s="76" t="s">
        <v>6</v>
      </c>
      <c r="G47" s="70" t="s">
        <v>291</v>
      </c>
      <c r="H47" s="69" t="s">
        <v>460</v>
      </c>
    </row>
    <row r="48" spans="1:8" s="180" customFormat="1" ht="25.5" x14ac:dyDescent="0.2">
      <c r="A48" s="68" t="s">
        <v>5</v>
      </c>
      <c r="B48" s="68" t="s">
        <v>391</v>
      </c>
      <c r="C48" s="69" t="s">
        <v>411</v>
      </c>
      <c r="D48" s="68" t="s">
        <v>415</v>
      </c>
      <c r="E48" s="70" t="s">
        <v>392</v>
      </c>
      <c r="F48" s="70" t="s">
        <v>414</v>
      </c>
      <c r="G48" s="70">
        <v>45421</v>
      </c>
      <c r="H48" s="65" t="s">
        <v>518</v>
      </c>
    </row>
    <row r="49" spans="1:8" s="38" customFormat="1" x14ac:dyDescent="0.2">
      <c r="A49" s="68" t="s">
        <v>371</v>
      </c>
      <c r="B49" s="68" t="s">
        <v>372</v>
      </c>
      <c r="C49" s="69">
        <v>870870</v>
      </c>
      <c r="D49" s="68" t="s">
        <v>415</v>
      </c>
      <c r="E49" s="70">
        <v>44986</v>
      </c>
      <c r="F49" s="70"/>
      <c r="G49" s="65">
        <v>45704</v>
      </c>
      <c r="H49" s="186">
        <v>0.35289999999999999</v>
      </c>
    </row>
    <row r="50" spans="1:8" s="38" customFormat="1" ht="45" x14ac:dyDescent="0.2">
      <c r="A50" s="68" t="s">
        <v>5</v>
      </c>
      <c r="B50" s="68" t="s">
        <v>526</v>
      </c>
      <c r="C50" s="69" t="s">
        <v>525</v>
      </c>
      <c r="D50" s="68" t="s">
        <v>415</v>
      </c>
      <c r="E50" s="70">
        <v>45469</v>
      </c>
      <c r="F50" s="95">
        <v>45681</v>
      </c>
      <c r="G50" s="70" t="s">
        <v>541</v>
      </c>
      <c r="H50" s="69" t="s">
        <v>581</v>
      </c>
    </row>
    <row r="51" spans="1:8" s="38" customFormat="1" ht="25.5" x14ac:dyDescent="0.2">
      <c r="A51" s="68" t="s">
        <v>5</v>
      </c>
      <c r="B51" s="68" t="s">
        <v>507</v>
      </c>
      <c r="C51" s="69" t="s">
        <v>508</v>
      </c>
      <c r="D51" s="68" t="s">
        <v>415</v>
      </c>
      <c r="E51" s="70">
        <v>45383</v>
      </c>
      <c r="F51" s="69"/>
      <c r="G51" s="70">
        <v>45716</v>
      </c>
      <c r="H51" s="65" t="s">
        <v>580</v>
      </c>
    </row>
    <row r="52" spans="1:8" s="38" customFormat="1" x14ac:dyDescent="0.2">
      <c r="A52" s="68" t="s">
        <v>522</v>
      </c>
      <c r="B52" s="68" t="s">
        <v>523</v>
      </c>
      <c r="C52" s="69" t="s">
        <v>524</v>
      </c>
      <c r="D52" s="68" t="s">
        <v>415</v>
      </c>
      <c r="E52" s="70">
        <v>45504</v>
      </c>
      <c r="F52" s="69"/>
      <c r="G52" s="70">
        <v>46013</v>
      </c>
      <c r="H52" s="69" t="s">
        <v>591</v>
      </c>
    </row>
    <row r="53" spans="1:8" s="38" customFormat="1" ht="38.25" x14ac:dyDescent="0.2">
      <c r="A53" s="68" t="s">
        <v>227</v>
      </c>
      <c r="B53" s="68" t="s">
        <v>510</v>
      </c>
      <c r="C53" s="69" t="s">
        <v>512</v>
      </c>
      <c r="D53" s="68" t="s">
        <v>415</v>
      </c>
      <c r="E53" s="70">
        <v>45399</v>
      </c>
      <c r="F53" s="69"/>
      <c r="G53" s="70">
        <v>45852</v>
      </c>
      <c r="H53" s="69" t="s">
        <v>595</v>
      </c>
    </row>
    <row r="54" spans="1:8" s="38" customFormat="1" ht="63.75" x14ac:dyDescent="0.2">
      <c r="A54" s="68" t="s">
        <v>227</v>
      </c>
      <c r="B54" s="68" t="s">
        <v>511</v>
      </c>
      <c r="C54" s="69" t="s">
        <v>513</v>
      </c>
      <c r="D54" s="68" t="s">
        <v>415</v>
      </c>
      <c r="E54" s="70">
        <v>45399</v>
      </c>
      <c r="F54" s="69"/>
      <c r="G54" s="233">
        <v>45775</v>
      </c>
      <c r="H54" s="190">
        <v>0.41860000000000003</v>
      </c>
    </row>
    <row r="55" spans="1:8" s="38" customFormat="1" x14ac:dyDescent="0.2">
      <c r="A55" s="68" t="s">
        <v>530</v>
      </c>
      <c r="B55" s="68" t="s">
        <v>239</v>
      </c>
      <c r="C55" s="69" t="s">
        <v>539</v>
      </c>
      <c r="D55" s="68" t="s">
        <v>415</v>
      </c>
      <c r="E55" s="70">
        <v>45559</v>
      </c>
      <c r="F55" s="69"/>
      <c r="G55" s="70">
        <v>46013</v>
      </c>
      <c r="H55" s="69" t="s">
        <v>588</v>
      </c>
    </row>
    <row r="56" spans="1:8" s="38" customFormat="1" ht="51" x14ac:dyDescent="0.2">
      <c r="A56" s="68" t="s">
        <v>5</v>
      </c>
      <c r="B56" s="68" t="s">
        <v>217</v>
      </c>
      <c r="C56" s="69" t="s">
        <v>538</v>
      </c>
      <c r="D56" s="68" t="s">
        <v>415</v>
      </c>
      <c r="E56" s="193" t="s">
        <v>529</v>
      </c>
      <c r="F56" s="231">
        <v>45786</v>
      </c>
      <c r="G56" s="235" t="s">
        <v>582</v>
      </c>
      <c r="H56" s="69" t="s">
        <v>583</v>
      </c>
    </row>
    <row r="57" spans="1:8" s="38" customFormat="1" ht="25.5" x14ac:dyDescent="0.2">
      <c r="A57" s="68" t="s">
        <v>227</v>
      </c>
      <c r="B57" s="68" t="s">
        <v>531</v>
      </c>
      <c r="C57" s="69" t="s">
        <v>540</v>
      </c>
      <c r="D57" s="68" t="s">
        <v>415</v>
      </c>
      <c r="E57" s="194">
        <v>45583</v>
      </c>
      <c r="F57" s="69"/>
      <c r="G57" s="233">
        <v>45852</v>
      </c>
      <c r="H57" s="190">
        <v>0.34720000000000001</v>
      </c>
    </row>
    <row r="58" spans="1:8" s="38" customFormat="1" ht="140.25" x14ac:dyDescent="0.2">
      <c r="A58" s="168" t="s">
        <v>12</v>
      </c>
      <c r="B58" s="168" t="s">
        <v>542</v>
      </c>
      <c r="C58" s="69" t="s">
        <v>543</v>
      </c>
      <c r="D58" s="68" t="s">
        <v>415</v>
      </c>
      <c r="E58" s="70">
        <v>45789</v>
      </c>
      <c r="F58" s="233">
        <v>45916</v>
      </c>
      <c r="G58" s="231">
        <v>46036</v>
      </c>
      <c r="H58" s="239">
        <v>0.47899999999999998</v>
      </c>
    </row>
    <row r="59" spans="1:8" s="38" customFormat="1" ht="409.5" x14ac:dyDescent="0.2">
      <c r="A59" s="168" t="s">
        <v>12</v>
      </c>
      <c r="B59" s="168" t="s">
        <v>544</v>
      </c>
      <c r="C59" s="69" t="s">
        <v>545</v>
      </c>
      <c r="D59" s="68" t="s">
        <v>415</v>
      </c>
      <c r="E59" s="70">
        <v>45769</v>
      </c>
      <c r="F59" s="233">
        <v>45904</v>
      </c>
      <c r="G59" s="238">
        <v>46374</v>
      </c>
      <c r="H59" s="234" t="s">
        <v>594</v>
      </c>
    </row>
    <row r="60" spans="1:8" s="38" customFormat="1" ht="30" x14ac:dyDescent="0.2">
      <c r="A60" s="168" t="s">
        <v>12</v>
      </c>
      <c r="B60" s="168" t="s">
        <v>546</v>
      </c>
      <c r="C60" s="69" t="s">
        <v>547</v>
      </c>
      <c r="D60" s="68" t="s">
        <v>415</v>
      </c>
      <c r="E60" s="70" t="s">
        <v>548</v>
      </c>
      <c r="F60" s="233" t="s">
        <v>549</v>
      </c>
      <c r="G60" s="238" t="s">
        <v>550</v>
      </c>
      <c r="H60" s="234">
        <v>0.11</v>
      </c>
    </row>
    <row r="61" spans="1:8" s="38" customFormat="1" ht="51" x14ac:dyDescent="0.2">
      <c r="A61" s="68" t="s">
        <v>18</v>
      </c>
      <c r="B61" s="68" t="s">
        <v>398</v>
      </c>
      <c r="C61" s="69" t="s">
        <v>399</v>
      </c>
      <c r="D61" s="68" t="s">
        <v>415</v>
      </c>
      <c r="E61" s="70">
        <v>45168</v>
      </c>
      <c r="F61" s="95">
        <v>45426</v>
      </c>
      <c r="G61" s="70">
        <v>45660</v>
      </c>
      <c r="H61" s="69" t="s">
        <v>596</v>
      </c>
    </row>
    <row r="62" spans="1:8" s="38" customFormat="1" x14ac:dyDescent="0.2">
      <c r="A62" s="68" t="s">
        <v>117</v>
      </c>
      <c r="B62" s="68" t="s">
        <v>236</v>
      </c>
      <c r="C62" s="69" t="s">
        <v>532</v>
      </c>
      <c r="D62" s="68" t="s">
        <v>415</v>
      </c>
      <c r="E62" s="194">
        <v>45565</v>
      </c>
      <c r="F62" s="69"/>
      <c r="G62" s="231">
        <v>45929</v>
      </c>
      <c r="H62" s="232" t="s">
        <v>597</v>
      </c>
    </row>
    <row r="63" spans="1:8" s="38" customFormat="1" ht="30" x14ac:dyDescent="0.2">
      <c r="A63" s="68" t="s">
        <v>5</v>
      </c>
      <c r="B63" s="68" t="s">
        <v>584</v>
      </c>
      <c r="C63" s="69">
        <v>721391</v>
      </c>
      <c r="D63" s="68" t="s">
        <v>416</v>
      </c>
      <c r="E63" s="194" t="s">
        <v>585</v>
      </c>
      <c r="F63" s="69"/>
      <c r="G63" s="70"/>
      <c r="H63" s="69"/>
    </row>
    <row r="64" spans="1:8" s="38" customFormat="1" ht="30" x14ac:dyDescent="0.2">
      <c r="A64" s="68" t="s">
        <v>5</v>
      </c>
      <c r="B64" s="68" t="s">
        <v>562</v>
      </c>
      <c r="C64" s="69" t="s">
        <v>563</v>
      </c>
      <c r="D64" s="68" t="s">
        <v>416</v>
      </c>
      <c r="E64" s="194" t="s">
        <v>586</v>
      </c>
      <c r="F64" s="69"/>
      <c r="G64" s="70"/>
      <c r="H64" s="69"/>
    </row>
    <row r="65" spans="1:8" s="38" customFormat="1" ht="63.75" x14ac:dyDescent="0.2">
      <c r="A65" s="68" t="s">
        <v>122</v>
      </c>
      <c r="B65" s="68" t="s">
        <v>553</v>
      </c>
      <c r="C65" s="69" t="s">
        <v>554</v>
      </c>
      <c r="D65" s="68" t="s">
        <v>416</v>
      </c>
      <c r="E65" s="194">
        <v>45918</v>
      </c>
      <c r="F65" s="69"/>
      <c r="G65" s="70"/>
      <c r="H65" s="69"/>
    </row>
    <row r="66" spans="1:8" s="38" customFormat="1" ht="25.5" x14ac:dyDescent="0.2">
      <c r="A66" s="68" t="s">
        <v>167</v>
      </c>
      <c r="B66" s="68" t="s">
        <v>561</v>
      </c>
      <c r="C66" s="69" t="s">
        <v>598</v>
      </c>
      <c r="D66" s="68" t="s">
        <v>416</v>
      </c>
      <c r="E66" s="194">
        <v>46127</v>
      </c>
      <c r="F66" s="69"/>
      <c r="G66" s="70"/>
      <c r="H66" s="69"/>
    </row>
    <row r="67" spans="1:8" s="38" customFormat="1" x14ac:dyDescent="0.2">
      <c r="A67" s="68" t="s">
        <v>14</v>
      </c>
      <c r="B67" s="68" t="s">
        <v>236</v>
      </c>
      <c r="C67" s="69">
        <v>283620</v>
      </c>
      <c r="D67" s="68" t="s">
        <v>416</v>
      </c>
      <c r="E67" s="194">
        <v>45856</v>
      </c>
      <c r="F67" s="69"/>
      <c r="G67" s="70"/>
      <c r="H67" s="69"/>
    </row>
    <row r="68" spans="1:8" s="38" customFormat="1" ht="25.5" x14ac:dyDescent="0.2">
      <c r="A68" s="68" t="s">
        <v>227</v>
      </c>
      <c r="B68" s="68" t="s">
        <v>551</v>
      </c>
      <c r="C68" s="69" t="s">
        <v>552</v>
      </c>
      <c r="D68" s="68" t="s">
        <v>416</v>
      </c>
      <c r="E68" s="194">
        <v>45800</v>
      </c>
      <c r="F68" s="69"/>
      <c r="G68" s="70"/>
      <c r="H68" s="69"/>
    </row>
    <row r="69" spans="1:8" s="38" customFormat="1" ht="38.25" x14ac:dyDescent="0.2">
      <c r="A69" s="68" t="s">
        <v>227</v>
      </c>
      <c r="B69" s="68" t="s">
        <v>555</v>
      </c>
      <c r="C69" s="69" t="s">
        <v>556</v>
      </c>
      <c r="D69" s="68" t="s">
        <v>416</v>
      </c>
      <c r="E69" s="194">
        <v>46051</v>
      </c>
      <c r="F69" s="69"/>
      <c r="G69" s="70"/>
      <c r="H69" s="69"/>
    </row>
    <row r="70" spans="1:8" s="38" customFormat="1" ht="25.5" x14ac:dyDescent="0.2">
      <c r="A70" s="68" t="s">
        <v>227</v>
      </c>
      <c r="B70" s="68" t="s">
        <v>557</v>
      </c>
      <c r="C70" s="69" t="s">
        <v>558</v>
      </c>
      <c r="D70" s="68" t="s">
        <v>416</v>
      </c>
      <c r="E70" s="194">
        <v>46051</v>
      </c>
      <c r="F70" s="69"/>
      <c r="G70" s="70"/>
      <c r="H70" s="69"/>
    </row>
    <row r="71" spans="1:8" s="38" customFormat="1" ht="140.25" x14ac:dyDescent="0.2">
      <c r="A71" s="68" t="s">
        <v>227</v>
      </c>
      <c r="B71" s="68" t="s">
        <v>559</v>
      </c>
      <c r="C71" s="69" t="s">
        <v>560</v>
      </c>
      <c r="D71" s="68" t="s">
        <v>416</v>
      </c>
      <c r="E71" s="194">
        <v>46085</v>
      </c>
      <c r="F71" s="69"/>
      <c r="G71" s="70"/>
      <c r="H71" s="69"/>
    </row>
    <row r="72" spans="1:8" ht="300" x14ac:dyDescent="0.2">
      <c r="A72" s="168" t="s">
        <v>231</v>
      </c>
      <c r="B72" s="68" t="s">
        <v>566</v>
      </c>
      <c r="C72" s="237" t="s">
        <v>567</v>
      </c>
      <c r="D72" s="68" t="s">
        <v>419</v>
      </c>
      <c r="E72" s="236">
        <v>45774</v>
      </c>
      <c r="F72" s="236">
        <v>45914</v>
      </c>
      <c r="G72" s="238">
        <v>46114</v>
      </c>
      <c r="H72" s="237" t="s">
        <v>568</v>
      </c>
    </row>
    <row r="73" spans="1:8" ht="90" x14ac:dyDescent="0.2">
      <c r="A73" s="168" t="s">
        <v>231</v>
      </c>
      <c r="B73" s="68" t="s">
        <v>569</v>
      </c>
      <c r="C73" s="237">
        <v>7207</v>
      </c>
      <c r="D73" s="68" t="s">
        <v>419</v>
      </c>
      <c r="E73" s="236">
        <v>45911</v>
      </c>
      <c r="F73" s="236">
        <v>45914</v>
      </c>
      <c r="G73" s="238">
        <v>46114</v>
      </c>
      <c r="H73" s="13" t="s">
        <v>570</v>
      </c>
    </row>
    <row r="74" spans="1:8" ht="318.75" x14ac:dyDescent="0.2">
      <c r="A74" s="68" t="s">
        <v>17</v>
      </c>
      <c r="B74" s="68" t="s">
        <v>533</v>
      </c>
      <c r="C74" s="69" t="s">
        <v>534</v>
      </c>
      <c r="D74" s="68" t="s">
        <v>419</v>
      </c>
      <c r="E74" s="236">
        <v>45911</v>
      </c>
      <c r="F74" s="236">
        <v>45914</v>
      </c>
      <c r="G74" s="238">
        <v>46114</v>
      </c>
      <c r="H74" s="13" t="s">
        <v>571</v>
      </c>
    </row>
    <row r="75" spans="1:8" ht="60" x14ac:dyDescent="0.2">
      <c r="A75" s="168" t="s">
        <v>5</v>
      </c>
      <c r="B75" s="168" t="s">
        <v>205</v>
      </c>
      <c r="C75" s="172" t="s">
        <v>206</v>
      </c>
      <c r="D75" s="68" t="s">
        <v>419</v>
      </c>
      <c r="E75" s="95">
        <v>42872</v>
      </c>
      <c r="F75" s="65"/>
      <c r="G75" s="96" t="s">
        <v>204</v>
      </c>
      <c r="H75" s="69" t="s">
        <v>474</v>
      </c>
    </row>
    <row r="76" spans="1:8" ht="28.5" x14ac:dyDescent="0.2">
      <c r="A76" s="168" t="s">
        <v>311</v>
      </c>
      <c r="B76" s="168" t="s">
        <v>140</v>
      </c>
      <c r="C76" s="69" t="s">
        <v>425</v>
      </c>
      <c r="D76" s="68" t="s">
        <v>419</v>
      </c>
      <c r="E76" s="95" t="s">
        <v>314</v>
      </c>
      <c r="F76" s="96" t="s">
        <v>6</v>
      </c>
      <c r="G76" s="96" t="s">
        <v>315</v>
      </c>
      <c r="H76" s="69" t="s">
        <v>248</v>
      </c>
    </row>
    <row r="77" spans="1:8" ht="76.5" x14ac:dyDescent="0.2">
      <c r="A77" s="68" t="s">
        <v>16</v>
      </c>
      <c r="B77" s="68" t="s">
        <v>252</v>
      </c>
      <c r="C77" s="69" t="s">
        <v>308</v>
      </c>
      <c r="D77" s="68" t="s">
        <v>419</v>
      </c>
      <c r="E77" s="95">
        <v>43726</v>
      </c>
      <c r="F77" s="96">
        <v>43774</v>
      </c>
      <c r="G77" s="96">
        <v>43893</v>
      </c>
      <c r="H77" s="69" t="s">
        <v>476</v>
      </c>
    </row>
    <row r="78" spans="1:8" x14ac:dyDescent="0.2">
      <c r="A78" s="168" t="s">
        <v>122</v>
      </c>
      <c r="B78" s="168" t="s">
        <v>140</v>
      </c>
      <c r="C78" s="69" t="s">
        <v>425</v>
      </c>
      <c r="D78" s="68" t="s">
        <v>419</v>
      </c>
      <c r="E78" s="95">
        <v>43185</v>
      </c>
      <c r="F78" s="95">
        <v>43299</v>
      </c>
      <c r="G78" s="96">
        <v>43497</v>
      </c>
      <c r="H78" s="69" t="s">
        <v>248</v>
      </c>
    </row>
    <row r="79" spans="1:8" ht="280.5" x14ac:dyDescent="0.2">
      <c r="A79" s="68" t="s">
        <v>16</v>
      </c>
      <c r="B79" s="68" t="s">
        <v>246</v>
      </c>
      <c r="C79" s="69" t="s">
        <v>259</v>
      </c>
      <c r="D79" s="68" t="s">
        <v>419</v>
      </c>
      <c r="E79" s="95">
        <v>43992</v>
      </c>
      <c r="F79" s="96" t="s">
        <v>6</v>
      </c>
      <c r="G79" s="96">
        <v>44244</v>
      </c>
      <c r="H79" s="69" t="s">
        <v>265</v>
      </c>
    </row>
    <row r="80" spans="1:8" ht="51" x14ac:dyDescent="0.2">
      <c r="A80" s="168" t="s">
        <v>18</v>
      </c>
      <c r="B80" s="168" t="s">
        <v>155</v>
      </c>
      <c r="C80" s="69" t="s">
        <v>201</v>
      </c>
      <c r="D80" s="68" t="s">
        <v>419</v>
      </c>
      <c r="E80" s="95">
        <v>43312</v>
      </c>
      <c r="F80" s="96" t="s">
        <v>6</v>
      </c>
      <c r="G80" s="96">
        <v>43704</v>
      </c>
      <c r="H80" s="69" t="s">
        <v>521</v>
      </c>
    </row>
    <row r="81" spans="1:8" ht="114.75" x14ac:dyDescent="0.2">
      <c r="A81" s="68" t="s">
        <v>18</v>
      </c>
      <c r="B81" s="68" t="s">
        <v>19</v>
      </c>
      <c r="C81" s="69" t="s">
        <v>213</v>
      </c>
      <c r="D81" s="68" t="s">
        <v>419</v>
      </c>
      <c r="E81" s="95">
        <v>43614</v>
      </c>
      <c r="F81" s="96" t="s">
        <v>500</v>
      </c>
      <c r="G81" s="96">
        <v>44001</v>
      </c>
      <c r="H81" s="69" t="s">
        <v>475</v>
      </c>
    </row>
    <row r="82" spans="1:8" ht="102" x14ac:dyDescent="0.2">
      <c r="A82" s="68" t="s">
        <v>18</v>
      </c>
      <c r="B82" s="68" t="s">
        <v>214</v>
      </c>
      <c r="C82" s="69" t="s">
        <v>215</v>
      </c>
      <c r="D82" s="68" t="s">
        <v>419</v>
      </c>
      <c r="E82" s="95">
        <v>43745</v>
      </c>
      <c r="F82" s="96">
        <v>43812</v>
      </c>
      <c r="G82" s="96">
        <v>43839</v>
      </c>
      <c r="H82" s="69" t="s">
        <v>263</v>
      </c>
    </row>
    <row r="83" spans="1:8" ht="45" x14ac:dyDescent="0.2">
      <c r="A83" s="68" t="s">
        <v>288</v>
      </c>
      <c r="B83" s="68" t="s">
        <v>373</v>
      </c>
      <c r="C83" s="13" t="s">
        <v>383</v>
      </c>
      <c r="D83" s="68" t="s">
        <v>419</v>
      </c>
      <c r="E83" s="95">
        <v>45020</v>
      </c>
      <c r="F83" s="96"/>
      <c r="G83" s="96">
        <v>45128</v>
      </c>
      <c r="H83" s="69" t="s">
        <v>501</v>
      </c>
    </row>
    <row r="84" spans="1:8" ht="38.25" x14ac:dyDescent="0.2">
      <c r="A84" s="68" t="s">
        <v>238</v>
      </c>
      <c r="B84" s="68" t="s">
        <v>239</v>
      </c>
      <c r="C84" s="69" t="s">
        <v>307</v>
      </c>
      <c r="D84" s="68" t="s">
        <v>419</v>
      </c>
      <c r="E84" s="95" t="s">
        <v>240</v>
      </c>
      <c r="F84" s="96" t="s">
        <v>6</v>
      </c>
      <c r="G84" s="96">
        <v>43537</v>
      </c>
      <c r="H84" s="69" t="s">
        <v>241</v>
      </c>
    </row>
    <row r="85" spans="1:8" x14ac:dyDescent="0.2">
      <c r="A85" s="68" t="s">
        <v>167</v>
      </c>
      <c r="B85" s="68" t="s">
        <v>502</v>
      </c>
      <c r="C85" s="69">
        <v>110100</v>
      </c>
      <c r="D85" s="68" t="s">
        <v>419</v>
      </c>
      <c r="E85" s="95"/>
      <c r="F85" s="96"/>
      <c r="G85" s="96">
        <v>44986</v>
      </c>
      <c r="H85" s="183" t="s">
        <v>503</v>
      </c>
    </row>
    <row r="86" spans="1:8" ht="42.75" x14ac:dyDescent="0.2">
      <c r="A86" s="68" t="s">
        <v>334</v>
      </c>
      <c r="B86" s="68" t="s">
        <v>362</v>
      </c>
      <c r="C86" s="13">
        <v>721710</v>
      </c>
      <c r="D86" s="68" t="s">
        <v>419</v>
      </c>
      <c r="E86" s="95">
        <v>44759</v>
      </c>
      <c r="F86" s="96"/>
      <c r="G86" s="96">
        <v>45281</v>
      </c>
      <c r="H86" s="69" t="s">
        <v>599</v>
      </c>
    </row>
    <row r="87" spans="1:8" ht="127.5" x14ac:dyDescent="0.2">
      <c r="A87" s="68" t="s">
        <v>167</v>
      </c>
      <c r="B87" s="68" t="s">
        <v>406</v>
      </c>
      <c r="C87" s="69" t="s">
        <v>407</v>
      </c>
      <c r="D87" s="68" t="s">
        <v>419</v>
      </c>
      <c r="E87" s="95">
        <v>45224</v>
      </c>
      <c r="F87" s="96">
        <v>45292</v>
      </c>
      <c r="G87" s="96"/>
      <c r="H87" s="69" t="s">
        <v>528</v>
      </c>
    </row>
    <row r="88" spans="1:8" ht="38.25" x14ac:dyDescent="0.2">
      <c r="A88" s="68" t="s">
        <v>233</v>
      </c>
      <c r="B88" s="68" t="s">
        <v>509</v>
      </c>
      <c r="C88" s="69">
        <v>550320</v>
      </c>
      <c r="D88" s="68" t="s">
        <v>419</v>
      </c>
      <c r="E88" s="95">
        <v>45364</v>
      </c>
      <c r="F88" s="96"/>
      <c r="G88" s="96"/>
      <c r="H88" s="191" t="s">
        <v>535</v>
      </c>
    </row>
    <row r="89" spans="1:8" ht="178.5" x14ac:dyDescent="0.2">
      <c r="A89" s="68" t="s">
        <v>167</v>
      </c>
      <c r="B89" s="68" t="s">
        <v>536</v>
      </c>
      <c r="C89" s="69" t="s">
        <v>537</v>
      </c>
      <c r="D89" s="68" t="s">
        <v>419</v>
      </c>
      <c r="E89" s="195">
        <v>45491</v>
      </c>
      <c r="F89" s="96"/>
      <c r="G89" s="96">
        <v>45700</v>
      </c>
      <c r="H89" s="191" t="s">
        <v>565</v>
      </c>
    </row>
    <row r="90" spans="1:8" ht="38.25" x14ac:dyDescent="0.2">
      <c r="A90" s="68" t="s">
        <v>16</v>
      </c>
      <c r="B90" s="68" t="s">
        <v>410</v>
      </c>
      <c r="C90" s="69" t="s">
        <v>413</v>
      </c>
      <c r="D90" s="68" t="s">
        <v>419</v>
      </c>
      <c r="E90" s="95">
        <v>45230</v>
      </c>
      <c r="F90" s="96"/>
      <c r="G90" s="96">
        <v>45960</v>
      </c>
      <c r="H90" s="69" t="s">
        <v>592</v>
      </c>
    </row>
    <row r="91" spans="1:8" ht="102" x14ac:dyDescent="0.2">
      <c r="A91" s="68" t="s">
        <v>18</v>
      </c>
      <c r="B91" s="68" t="s">
        <v>505</v>
      </c>
      <c r="C91" s="69" t="s">
        <v>506</v>
      </c>
      <c r="D91" s="68" t="s">
        <v>419</v>
      </c>
      <c r="E91" s="95">
        <v>45342</v>
      </c>
      <c r="F91" s="96"/>
      <c r="G91" s="96">
        <v>45762</v>
      </c>
      <c r="H91" s="69" t="s">
        <v>593</v>
      </c>
    </row>
    <row r="92" spans="1:8" ht="38.25" x14ac:dyDescent="0.2">
      <c r="A92" s="68" t="s">
        <v>122</v>
      </c>
      <c r="B92" s="68" t="s">
        <v>572</v>
      </c>
      <c r="C92" s="69" t="s">
        <v>587</v>
      </c>
      <c r="D92" s="68" t="s">
        <v>420</v>
      </c>
      <c r="E92" s="95">
        <v>46108</v>
      </c>
      <c r="F92" s="96"/>
      <c r="G92" s="96"/>
      <c r="H92" s="69"/>
    </row>
    <row r="93" spans="1:8" x14ac:dyDescent="0.2">
      <c r="A93" s="68" t="s">
        <v>371</v>
      </c>
      <c r="B93" s="68" t="s">
        <v>562</v>
      </c>
      <c r="C93" s="69">
        <v>721012</v>
      </c>
      <c r="D93" s="68" t="s">
        <v>420</v>
      </c>
      <c r="E93" s="95">
        <v>46085</v>
      </c>
      <c r="F93" s="96"/>
      <c r="G93" s="96"/>
      <c r="H93" s="69"/>
    </row>
    <row r="94" spans="1:8" x14ac:dyDescent="0.2">
      <c r="A94" s="68" t="s">
        <v>117</v>
      </c>
      <c r="B94" s="68" t="s">
        <v>236</v>
      </c>
      <c r="C94" s="69">
        <v>283620</v>
      </c>
      <c r="D94" s="68" t="s">
        <v>420</v>
      </c>
      <c r="E94" s="95">
        <v>46097</v>
      </c>
      <c r="F94" s="96"/>
      <c r="G94" s="96"/>
      <c r="H94" s="69"/>
    </row>
    <row r="95" spans="1:8" ht="51" x14ac:dyDescent="0.2">
      <c r="A95" s="68" t="s">
        <v>122</v>
      </c>
      <c r="B95" s="68" t="s">
        <v>395</v>
      </c>
      <c r="C95" s="69" t="s">
        <v>396</v>
      </c>
      <c r="D95" s="68" t="s">
        <v>423</v>
      </c>
      <c r="E95" s="70">
        <v>44545</v>
      </c>
      <c r="F95" s="65" t="s">
        <v>6</v>
      </c>
      <c r="G95" s="70">
        <v>44812</v>
      </c>
      <c r="H95" s="69" t="s">
        <v>433</v>
      </c>
    </row>
    <row r="96" spans="1:8" ht="114.75" x14ac:dyDescent="0.2">
      <c r="A96" s="68" t="s">
        <v>122</v>
      </c>
      <c r="B96" s="68" t="s">
        <v>400</v>
      </c>
      <c r="C96" s="69" t="s">
        <v>397</v>
      </c>
      <c r="D96" s="68" t="s">
        <v>423</v>
      </c>
      <c r="E96" s="70">
        <v>44769</v>
      </c>
      <c r="F96" s="65"/>
      <c r="G96" s="70">
        <v>45034</v>
      </c>
      <c r="H96" s="187">
        <v>0.17</v>
      </c>
    </row>
    <row r="97" spans="1:8" ht="242.25" x14ac:dyDescent="0.2">
      <c r="A97" s="68" t="s">
        <v>122</v>
      </c>
      <c r="B97" s="68" t="s">
        <v>401</v>
      </c>
      <c r="C97" s="69" t="s">
        <v>402</v>
      </c>
      <c r="D97" s="68" t="s">
        <v>423</v>
      </c>
      <c r="E97" s="70">
        <v>45152</v>
      </c>
      <c r="F97" s="65"/>
      <c r="G97" s="189">
        <v>45418</v>
      </c>
      <c r="H97" s="192">
        <v>0.20499999999999999</v>
      </c>
    </row>
    <row r="98" spans="1:8" s="38" customFormat="1" ht="25.5" x14ac:dyDescent="0.2">
      <c r="A98" s="68" t="s">
        <v>122</v>
      </c>
      <c r="B98" s="68" t="s">
        <v>403</v>
      </c>
      <c r="C98" s="69">
        <v>44123310</v>
      </c>
      <c r="D98" s="68" t="s">
        <v>423</v>
      </c>
      <c r="E98" s="70">
        <v>45159</v>
      </c>
      <c r="F98" s="65"/>
      <c r="G98" s="189">
        <v>45426</v>
      </c>
      <c r="H98" s="191" t="s">
        <v>527</v>
      </c>
    </row>
    <row r="99" spans="1:8" ht="76.5" x14ac:dyDescent="0.2">
      <c r="A99" s="68" t="s">
        <v>5</v>
      </c>
      <c r="B99" s="68" t="s">
        <v>408</v>
      </c>
      <c r="C99" s="69" t="s">
        <v>409</v>
      </c>
      <c r="D99" s="68" t="s">
        <v>423</v>
      </c>
      <c r="E99" s="70">
        <v>45114</v>
      </c>
      <c r="F99" s="65"/>
      <c r="G99" s="70"/>
      <c r="H99" s="190">
        <v>2.1637</v>
      </c>
    </row>
    <row r="100" spans="1:8" x14ac:dyDescent="0.2">
      <c r="A100" s="68" t="s">
        <v>5</v>
      </c>
      <c r="B100" s="68" t="s">
        <v>140</v>
      </c>
      <c r="C100" s="65" t="s">
        <v>425</v>
      </c>
      <c r="D100" s="68" t="s">
        <v>421</v>
      </c>
      <c r="E100" s="70">
        <v>42845</v>
      </c>
      <c r="F100" s="70"/>
      <c r="G100" s="173">
        <v>43182</v>
      </c>
      <c r="H100" s="187">
        <v>0.25</v>
      </c>
    </row>
    <row r="101" spans="1:8" x14ac:dyDescent="0.2">
      <c r="A101" s="68" t="s">
        <v>5</v>
      </c>
      <c r="B101" s="68" t="s">
        <v>147</v>
      </c>
      <c r="C101" s="65" t="s">
        <v>489</v>
      </c>
      <c r="D101" s="68" t="s">
        <v>421</v>
      </c>
      <c r="E101" s="70">
        <v>42851</v>
      </c>
      <c r="F101" s="70"/>
      <c r="G101" s="173">
        <v>43182</v>
      </c>
      <c r="H101" s="69" t="s">
        <v>432</v>
      </c>
    </row>
    <row r="102" spans="1:8" x14ac:dyDescent="0.2">
      <c r="A102" s="68" t="s">
        <v>5</v>
      </c>
      <c r="B102" s="68" t="s">
        <v>148</v>
      </c>
      <c r="C102" s="69">
        <v>87</v>
      </c>
      <c r="D102" s="68" t="s">
        <v>421</v>
      </c>
      <c r="E102" s="70">
        <v>43243</v>
      </c>
      <c r="F102" s="65"/>
      <c r="G102" s="233">
        <v>45750</v>
      </c>
      <c r="H102" s="69" t="s">
        <v>574</v>
      </c>
    </row>
    <row r="103" spans="1:8" x14ac:dyDescent="0.2">
      <c r="A103" s="68" t="s">
        <v>5</v>
      </c>
      <c r="B103" s="68" t="s">
        <v>575</v>
      </c>
      <c r="C103" s="69">
        <v>74</v>
      </c>
      <c r="D103" s="68" t="s">
        <v>421</v>
      </c>
      <c r="E103" s="70">
        <v>45716</v>
      </c>
      <c r="F103" s="65"/>
      <c r="G103" s="189">
        <v>45868</v>
      </c>
      <c r="H103" s="191" t="s">
        <v>576</v>
      </c>
    </row>
    <row r="104" spans="1:8" ht="76.5" x14ac:dyDescent="0.2">
      <c r="A104" s="68" t="s">
        <v>5</v>
      </c>
      <c r="B104" s="68" t="s">
        <v>577</v>
      </c>
      <c r="C104" s="69">
        <v>16</v>
      </c>
      <c r="D104" s="68" t="s">
        <v>421</v>
      </c>
      <c r="E104" s="70">
        <v>45722</v>
      </c>
      <c r="F104" s="65"/>
      <c r="G104" s="189">
        <v>45936</v>
      </c>
      <c r="H104" s="191" t="s">
        <v>578</v>
      </c>
    </row>
    <row r="105" spans="1:8" x14ac:dyDescent="0.2">
      <c r="A105" s="68" t="s">
        <v>5</v>
      </c>
      <c r="B105" s="68" t="s">
        <v>182</v>
      </c>
      <c r="C105" s="69" t="s">
        <v>573</v>
      </c>
      <c r="D105" s="68" t="s">
        <v>420</v>
      </c>
      <c r="E105" s="70">
        <v>45992</v>
      </c>
      <c r="F105" s="65"/>
      <c r="G105" s="189"/>
      <c r="H105" s="191"/>
    </row>
    <row r="106" spans="1:8" ht="28.5" x14ac:dyDescent="0.2">
      <c r="A106" s="68" t="s">
        <v>5</v>
      </c>
      <c r="B106" s="68" t="s">
        <v>579</v>
      </c>
      <c r="C106" s="69"/>
      <c r="D106" s="68" t="s">
        <v>422</v>
      </c>
      <c r="E106" s="70">
        <v>45765</v>
      </c>
      <c r="F106" s="65"/>
      <c r="G106" s="189"/>
      <c r="H106" s="191"/>
    </row>
    <row r="107" spans="1:8" ht="76.5" x14ac:dyDescent="0.2">
      <c r="A107" s="168" t="s">
        <v>122</v>
      </c>
      <c r="B107" s="168" t="s">
        <v>40</v>
      </c>
      <c r="C107" s="69" t="s">
        <v>199</v>
      </c>
      <c r="D107" s="68" t="s">
        <v>417</v>
      </c>
      <c r="E107" s="70">
        <v>41685</v>
      </c>
      <c r="F107" s="70">
        <v>41949</v>
      </c>
      <c r="G107" s="70">
        <v>42063</v>
      </c>
      <c r="H107" s="69" t="s">
        <v>468</v>
      </c>
    </row>
    <row r="108" spans="1:8" ht="28.5" x14ac:dyDescent="0.2">
      <c r="A108" s="68" t="s">
        <v>5</v>
      </c>
      <c r="B108" s="68" t="s">
        <v>20</v>
      </c>
      <c r="C108" s="69" t="s">
        <v>198</v>
      </c>
      <c r="D108" s="68" t="s">
        <v>417</v>
      </c>
      <c r="E108" s="70">
        <v>31264</v>
      </c>
      <c r="F108" s="65" t="s">
        <v>6</v>
      </c>
      <c r="G108" s="70">
        <v>31478</v>
      </c>
      <c r="H108" s="69" t="s">
        <v>427</v>
      </c>
    </row>
    <row r="109" spans="1:8" s="21" customFormat="1" x14ac:dyDescent="0.2">
      <c r="A109" s="68" t="s">
        <v>5</v>
      </c>
      <c r="B109" s="68" t="s">
        <v>8</v>
      </c>
      <c r="C109" s="69">
        <v>190219</v>
      </c>
      <c r="D109" s="68" t="s">
        <v>417</v>
      </c>
      <c r="E109" s="171">
        <v>34838</v>
      </c>
      <c r="F109" s="65" t="s">
        <v>6</v>
      </c>
      <c r="G109" s="171">
        <v>35270</v>
      </c>
      <c r="H109" s="69" t="s">
        <v>519</v>
      </c>
    </row>
    <row r="110" spans="1:8" s="21" customFormat="1" ht="102" x14ac:dyDescent="0.2">
      <c r="A110" s="68" t="s">
        <v>5</v>
      </c>
      <c r="B110" s="68" t="s">
        <v>54</v>
      </c>
      <c r="C110" s="69" t="s">
        <v>185</v>
      </c>
      <c r="D110" s="68" t="s">
        <v>417</v>
      </c>
      <c r="E110" s="70" t="s">
        <v>90</v>
      </c>
      <c r="F110" s="70" t="s">
        <v>6</v>
      </c>
      <c r="G110" s="70" t="s">
        <v>73</v>
      </c>
      <c r="H110" s="69" t="s">
        <v>467</v>
      </c>
    </row>
    <row r="111" spans="1:8" ht="60" x14ac:dyDescent="0.2">
      <c r="A111" s="68" t="s">
        <v>5</v>
      </c>
      <c r="B111" s="68" t="s">
        <v>24</v>
      </c>
      <c r="C111" s="69" t="s">
        <v>337</v>
      </c>
      <c r="D111" s="68" t="s">
        <v>417</v>
      </c>
      <c r="E111" s="70" t="s">
        <v>89</v>
      </c>
      <c r="F111" s="70">
        <v>41696</v>
      </c>
      <c r="G111" s="65" t="s">
        <v>50</v>
      </c>
      <c r="H111" s="69" t="s">
        <v>520</v>
      </c>
    </row>
    <row r="112" spans="1:8" ht="60" x14ac:dyDescent="0.2">
      <c r="A112" s="68" t="s">
        <v>5</v>
      </c>
      <c r="B112" s="68" t="s">
        <v>49</v>
      </c>
      <c r="C112" s="69" t="s">
        <v>188</v>
      </c>
      <c r="D112" s="68" t="s">
        <v>417</v>
      </c>
      <c r="E112" s="70" t="s">
        <v>118</v>
      </c>
      <c r="F112" s="70">
        <v>42083</v>
      </c>
      <c r="G112" s="65" t="s">
        <v>71</v>
      </c>
      <c r="H112" s="69" t="s">
        <v>428</v>
      </c>
    </row>
    <row r="113" spans="1:8" ht="30" x14ac:dyDescent="0.2">
      <c r="A113" s="68" t="s">
        <v>5</v>
      </c>
      <c r="B113" s="68" t="s">
        <v>63</v>
      </c>
      <c r="C113" s="69">
        <v>730661</v>
      </c>
      <c r="D113" s="68" t="s">
        <v>417</v>
      </c>
      <c r="E113" s="70" t="s">
        <v>91</v>
      </c>
      <c r="F113" s="70">
        <v>42366</v>
      </c>
      <c r="G113" s="65" t="s">
        <v>103</v>
      </c>
      <c r="H113" s="69" t="s">
        <v>469</v>
      </c>
    </row>
    <row r="114" spans="1:8" ht="38.25" x14ac:dyDescent="0.2">
      <c r="A114" s="68" t="s">
        <v>5</v>
      </c>
      <c r="B114" s="68" t="s">
        <v>394</v>
      </c>
      <c r="C114" s="69" t="s">
        <v>337</v>
      </c>
      <c r="D114" s="68" t="s">
        <v>417</v>
      </c>
      <c r="E114" s="70" t="s">
        <v>183</v>
      </c>
      <c r="F114" s="70">
        <v>42788</v>
      </c>
      <c r="G114" s="65" t="s">
        <v>134</v>
      </c>
      <c r="H114" s="185">
        <v>3.3700000000000001E-2</v>
      </c>
    </row>
    <row r="115" spans="1:8" ht="38.25" x14ac:dyDescent="0.2">
      <c r="A115" s="68" t="s">
        <v>5</v>
      </c>
      <c r="B115" s="68" t="s">
        <v>120</v>
      </c>
      <c r="C115" s="69" t="s">
        <v>193</v>
      </c>
      <c r="D115" s="68" t="s">
        <v>417</v>
      </c>
      <c r="E115" s="65" t="s">
        <v>121</v>
      </c>
      <c r="F115" s="70">
        <v>42972</v>
      </c>
      <c r="G115" s="70" t="s">
        <v>143</v>
      </c>
      <c r="H115" s="65" t="s">
        <v>429</v>
      </c>
    </row>
    <row r="116" spans="1:8" ht="63.75" x14ac:dyDescent="0.2">
      <c r="A116" s="68" t="s">
        <v>5</v>
      </c>
      <c r="B116" s="68" t="s">
        <v>303</v>
      </c>
      <c r="C116" s="69" t="s">
        <v>195</v>
      </c>
      <c r="D116" s="68" t="s">
        <v>417</v>
      </c>
      <c r="E116" s="70" t="s">
        <v>137</v>
      </c>
      <c r="F116" s="70">
        <v>43271</v>
      </c>
      <c r="G116" s="70">
        <v>43574</v>
      </c>
      <c r="H116" s="69" t="s">
        <v>471</v>
      </c>
    </row>
    <row r="117" spans="1:8" ht="114.75" x14ac:dyDescent="0.2">
      <c r="A117" s="68" t="s">
        <v>5</v>
      </c>
      <c r="B117" s="68" t="s">
        <v>182</v>
      </c>
      <c r="C117" s="69" t="s">
        <v>196</v>
      </c>
      <c r="D117" s="68" t="s">
        <v>417</v>
      </c>
      <c r="E117" s="70" t="s">
        <v>219</v>
      </c>
      <c r="F117" s="70" t="s">
        <v>497</v>
      </c>
      <c r="G117" s="70">
        <v>44001</v>
      </c>
      <c r="H117" s="185">
        <v>2.4299999999999999E-2</v>
      </c>
    </row>
    <row r="118" spans="1:8" ht="51" x14ac:dyDescent="0.2">
      <c r="A118" s="68" t="s">
        <v>5</v>
      </c>
      <c r="B118" s="68" t="s">
        <v>234</v>
      </c>
      <c r="C118" s="69" t="s">
        <v>249</v>
      </c>
      <c r="D118" s="68" t="s">
        <v>417</v>
      </c>
      <c r="E118" s="70">
        <v>43921</v>
      </c>
      <c r="F118" s="70">
        <v>44053</v>
      </c>
      <c r="G118" s="70">
        <v>44257</v>
      </c>
      <c r="H118" s="69" t="s">
        <v>431</v>
      </c>
    </row>
    <row r="119" spans="1:8" ht="25.5" x14ac:dyDescent="0.2">
      <c r="A119" s="68" t="s">
        <v>5</v>
      </c>
      <c r="B119" s="68" t="s">
        <v>261</v>
      </c>
      <c r="C119" s="69" t="s">
        <v>262</v>
      </c>
      <c r="D119" s="68" t="s">
        <v>417</v>
      </c>
      <c r="E119" s="70">
        <v>44124</v>
      </c>
      <c r="F119" s="70">
        <v>44260</v>
      </c>
      <c r="G119" s="70">
        <v>44512</v>
      </c>
      <c r="H119" s="175">
        <v>2.5999999999999999E-2</v>
      </c>
    </row>
    <row r="120" spans="1:8" ht="30" x14ac:dyDescent="0.2">
      <c r="A120" s="68" t="s">
        <v>233</v>
      </c>
      <c r="B120" s="68" t="s">
        <v>232</v>
      </c>
      <c r="C120" s="69">
        <v>731210</v>
      </c>
      <c r="D120" s="68" t="s">
        <v>417</v>
      </c>
      <c r="E120" s="70" t="s">
        <v>274</v>
      </c>
      <c r="F120" s="70">
        <v>44095</v>
      </c>
      <c r="G120" s="70">
        <v>44176</v>
      </c>
      <c r="H120" s="69" t="s">
        <v>430</v>
      </c>
    </row>
    <row r="121" spans="1:8" ht="76.5" x14ac:dyDescent="0.2">
      <c r="A121" s="168" t="s">
        <v>311</v>
      </c>
      <c r="B121" s="168" t="s">
        <v>312</v>
      </c>
      <c r="C121" s="69" t="s">
        <v>199</v>
      </c>
      <c r="D121" s="68" t="s">
        <v>417</v>
      </c>
      <c r="E121" s="70" t="s">
        <v>313</v>
      </c>
      <c r="F121" s="70" t="s">
        <v>6</v>
      </c>
      <c r="G121" s="70" t="s">
        <v>341</v>
      </c>
      <c r="H121" s="69" t="s">
        <v>473</v>
      </c>
    </row>
    <row r="122" spans="1:8" ht="51" x14ac:dyDescent="0.2">
      <c r="A122" s="168" t="s">
        <v>311</v>
      </c>
      <c r="B122" s="168" t="s">
        <v>349</v>
      </c>
      <c r="C122" s="69" t="s">
        <v>350</v>
      </c>
      <c r="D122" s="68" t="s">
        <v>417</v>
      </c>
      <c r="E122" s="70">
        <v>44658</v>
      </c>
      <c r="F122" s="70" t="s">
        <v>499</v>
      </c>
      <c r="G122" s="70" t="s">
        <v>412</v>
      </c>
      <c r="H122" s="175">
        <v>4.4200000000000003E-2</v>
      </c>
    </row>
    <row r="123" spans="1:8" x14ac:dyDescent="0.2">
      <c r="A123" s="68" t="s">
        <v>12</v>
      </c>
      <c r="B123" s="68" t="s">
        <v>8</v>
      </c>
      <c r="C123" s="69">
        <v>190219</v>
      </c>
      <c r="D123" s="68" t="s">
        <v>417</v>
      </c>
      <c r="E123" s="70">
        <v>43097</v>
      </c>
      <c r="F123" s="70">
        <v>43187</v>
      </c>
      <c r="G123" s="70">
        <v>43277</v>
      </c>
      <c r="H123" s="69" t="s">
        <v>470</v>
      </c>
    </row>
    <row r="124" spans="1:8" ht="127.5" x14ac:dyDescent="0.2">
      <c r="A124" s="168" t="s">
        <v>12</v>
      </c>
      <c r="B124" s="168" t="s">
        <v>217</v>
      </c>
      <c r="C124" s="69" t="s">
        <v>218</v>
      </c>
      <c r="D124" s="68" t="s">
        <v>417</v>
      </c>
      <c r="E124" s="70">
        <v>43777</v>
      </c>
      <c r="F124" s="70" t="s">
        <v>498</v>
      </c>
      <c r="G124" s="70">
        <v>44120</v>
      </c>
      <c r="H124" s="69" t="s">
        <v>472</v>
      </c>
    </row>
    <row r="125" spans="1:8" ht="45" x14ac:dyDescent="0.2">
      <c r="A125" s="168" t="s">
        <v>5</v>
      </c>
      <c r="B125" s="168" t="s">
        <v>526</v>
      </c>
      <c r="C125" s="69" t="s">
        <v>525</v>
      </c>
      <c r="D125" s="68" t="s">
        <v>417</v>
      </c>
      <c r="E125" s="70">
        <v>45469</v>
      </c>
      <c r="F125" s="70">
        <v>45622</v>
      </c>
      <c r="G125" s="70" t="s">
        <v>541</v>
      </c>
      <c r="H125" s="69" t="s">
        <v>590</v>
      </c>
    </row>
    <row r="126" spans="1:8" s="21" customFormat="1" ht="191.25" x14ac:dyDescent="0.2">
      <c r="A126" s="168" t="s">
        <v>311</v>
      </c>
      <c r="B126" s="168" t="s">
        <v>564</v>
      </c>
      <c r="C126" s="69" t="s">
        <v>589</v>
      </c>
      <c r="D126" s="68" t="s">
        <v>418</v>
      </c>
      <c r="E126" s="70">
        <v>46086</v>
      </c>
      <c r="F126" s="70"/>
      <c r="G126" s="70"/>
      <c r="H126" s="69"/>
    </row>
    <row r="127" spans="1:8" x14ac:dyDescent="0.2">
      <c r="A127" s="174"/>
      <c r="B127" s="174"/>
      <c r="C127" s="174"/>
      <c r="D127" s="174"/>
      <c r="E127" s="174"/>
      <c r="F127" s="174"/>
      <c r="G127" s="174"/>
      <c r="H127" s="169"/>
    </row>
    <row r="128" spans="1:8" x14ac:dyDescent="0.2">
      <c r="A128" s="21" t="s">
        <v>477</v>
      </c>
      <c r="B128" s="181">
        <v>46155</v>
      </c>
      <c r="C128" s="174"/>
      <c r="E128" s="174"/>
      <c r="F128" s="174"/>
      <c r="G128" s="174"/>
      <c r="H128" s="169"/>
    </row>
    <row r="129" spans="1:8" x14ac:dyDescent="0.2">
      <c r="H129" s="169"/>
    </row>
    <row r="130" spans="1:8" ht="30" x14ac:dyDescent="0.2">
      <c r="A130" s="182" t="s">
        <v>478</v>
      </c>
      <c r="H130" s="169"/>
    </row>
    <row r="131" spans="1:8" x14ac:dyDescent="0.2">
      <c r="A131" s="21" t="s">
        <v>415</v>
      </c>
      <c r="B131" s="21" t="s">
        <v>479</v>
      </c>
    </row>
    <row r="132" spans="1:8" x14ac:dyDescent="0.2">
      <c r="A132" s="21" t="s">
        <v>416</v>
      </c>
      <c r="B132" s="21" t="s">
        <v>480</v>
      </c>
    </row>
    <row r="133" spans="1:8" x14ac:dyDescent="0.2">
      <c r="A133" s="21" t="s">
        <v>417</v>
      </c>
      <c r="B133" s="21" t="s">
        <v>481</v>
      </c>
    </row>
    <row r="134" spans="1:8" x14ac:dyDescent="0.2">
      <c r="A134" s="21" t="s">
        <v>418</v>
      </c>
      <c r="B134" s="21" t="s">
        <v>482</v>
      </c>
    </row>
    <row r="135" spans="1:8" x14ac:dyDescent="0.2">
      <c r="A135" s="21" t="s">
        <v>419</v>
      </c>
      <c r="B135" s="21" t="s">
        <v>483</v>
      </c>
    </row>
    <row r="136" spans="1:8" x14ac:dyDescent="0.2">
      <c r="A136" s="21" t="s">
        <v>420</v>
      </c>
      <c r="B136" s="21" t="s">
        <v>484</v>
      </c>
    </row>
    <row r="137" spans="1:8" x14ac:dyDescent="0.2">
      <c r="A137" s="21" t="s">
        <v>421</v>
      </c>
      <c r="B137" s="21" t="s">
        <v>485</v>
      </c>
    </row>
    <row r="138" spans="1:8" x14ac:dyDescent="0.2">
      <c r="A138" s="21" t="s">
        <v>422</v>
      </c>
      <c r="B138" s="21" t="s">
        <v>486</v>
      </c>
    </row>
    <row r="139" spans="1:8" x14ac:dyDescent="0.2">
      <c r="A139" s="169" t="s">
        <v>424</v>
      </c>
      <c r="B139" s="169" t="s">
        <v>487</v>
      </c>
    </row>
    <row r="140" spans="1:8" x14ac:dyDescent="0.2">
      <c r="A140" s="169" t="s">
        <v>423</v>
      </c>
      <c r="B140" s="169" t="s">
        <v>488</v>
      </c>
    </row>
    <row r="162" spans="1:5" x14ac:dyDescent="0.2">
      <c r="A162" s="176"/>
      <c r="B162" s="176"/>
      <c r="C162" s="177"/>
      <c r="E162" s="176"/>
    </row>
  </sheetData>
  <phoneticPr fontId="5" type="noConversion"/>
  <printOptions horizontalCentered="1"/>
  <pageMargins left="0" right="0" top="0" bottom="0" header="0.31496062992125984" footer="0.31496062992125984"/>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W157"/>
  <sheetViews>
    <sheetView showGridLines="0" zoomScale="85" zoomScaleNormal="85" zoomScaleSheetLayoutView="25" workbookViewId="0">
      <pane xSplit="1" ySplit="3" topLeftCell="B4" activePane="bottomRight" state="frozen"/>
      <selection pane="topRight" activeCell="B1" sqref="B1"/>
      <selection pane="bottomLeft" activeCell="A5" sqref="A5"/>
      <selection pane="bottomRight" activeCell="C68" sqref="C68"/>
    </sheetView>
  </sheetViews>
  <sheetFormatPr defaultColWidth="9.140625" defaultRowHeight="15" x14ac:dyDescent="0.2"/>
  <cols>
    <col min="1" max="1" width="3.85546875" style="20" customWidth="1"/>
    <col min="2" max="2" width="21.7109375" style="20" customWidth="1"/>
    <col min="3" max="3" width="37.7109375" style="20" customWidth="1"/>
    <col min="4" max="4" width="35" style="35" customWidth="1"/>
    <col min="5" max="5" width="16.85546875" style="20" customWidth="1"/>
    <col min="6" max="6" width="23.7109375" style="20" customWidth="1"/>
    <col min="7" max="7" width="17.85546875" style="20" customWidth="1"/>
    <col min="8" max="8" width="36" style="54" customWidth="1"/>
    <col min="9" max="9" width="16.7109375" style="9" hidden="1" customWidth="1"/>
    <col min="10" max="10" width="16.5703125" style="9" hidden="1" customWidth="1"/>
    <col min="11" max="11" width="9.42578125" style="9" hidden="1" customWidth="1"/>
    <col min="12" max="13" width="16.7109375" style="20" hidden="1" customWidth="1"/>
    <col min="14" max="14" width="4.42578125" style="20" hidden="1" customWidth="1"/>
    <col min="15" max="20" width="16.7109375" style="20" hidden="1" customWidth="1"/>
    <col min="21" max="21" width="39.28515625" style="59" customWidth="1"/>
    <col min="22" max="22" width="19.28515625" style="40" customWidth="1"/>
    <col min="23" max="16384" width="9.140625" style="40"/>
  </cols>
  <sheetData>
    <row r="1" spans="1:21" x14ac:dyDescent="0.2">
      <c r="A1" s="196" t="s">
        <v>360</v>
      </c>
      <c r="B1" s="197"/>
      <c r="C1" s="197"/>
      <c r="D1" s="197"/>
      <c r="E1" s="197"/>
      <c r="F1" s="197"/>
      <c r="G1" s="197"/>
      <c r="H1" s="197"/>
      <c r="I1" s="197"/>
      <c r="J1" s="197"/>
      <c r="K1" s="197"/>
      <c r="L1" s="197"/>
      <c r="M1" s="197"/>
      <c r="N1" s="197"/>
      <c r="O1" s="197"/>
      <c r="P1" s="197"/>
      <c r="Q1" s="197"/>
      <c r="R1" s="197"/>
      <c r="S1" s="197"/>
      <c r="T1" s="197"/>
      <c r="U1" s="198"/>
    </row>
    <row r="2" spans="1:21" hidden="1" x14ac:dyDescent="0.2">
      <c r="A2" s="199" t="s">
        <v>45</v>
      </c>
      <c r="B2" s="202" t="s">
        <v>0</v>
      </c>
      <c r="C2" s="202" t="s">
        <v>1</v>
      </c>
      <c r="D2" s="203" t="s">
        <v>2</v>
      </c>
      <c r="E2" s="202" t="s">
        <v>3</v>
      </c>
      <c r="F2" s="202" t="s">
        <v>58</v>
      </c>
      <c r="G2" s="202" t="s">
        <v>59</v>
      </c>
      <c r="H2" s="204" t="s">
        <v>57</v>
      </c>
      <c r="I2" s="202">
        <v>2020</v>
      </c>
      <c r="J2" s="202"/>
      <c r="K2" s="202"/>
      <c r="L2" s="202">
        <v>2021</v>
      </c>
      <c r="M2" s="202"/>
      <c r="N2" s="202"/>
      <c r="O2" s="205">
        <v>2022</v>
      </c>
      <c r="P2" s="206"/>
      <c r="Q2" s="207"/>
      <c r="R2" s="205" t="s">
        <v>375</v>
      </c>
      <c r="S2" s="206"/>
      <c r="T2" s="207"/>
      <c r="U2" s="208" t="s">
        <v>4</v>
      </c>
    </row>
    <row r="3" spans="1:21" hidden="1" x14ac:dyDescent="0.2">
      <c r="A3" s="200"/>
      <c r="B3" s="202"/>
      <c r="C3" s="202"/>
      <c r="D3" s="203"/>
      <c r="E3" s="202"/>
      <c r="F3" s="202"/>
      <c r="G3" s="202"/>
      <c r="H3" s="204"/>
      <c r="I3" s="157" t="s">
        <v>78</v>
      </c>
      <c r="J3" s="157" t="s">
        <v>79</v>
      </c>
      <c r="K3" s="157" t="s">
        <v>80</v>
      </c>
      <c r="L3" s="157" t="s">
        <v>78</v>
      </c>
      <c r="M3" s="157" t="s">
        <v>79</v>
      </c>
      <c r="N3" s="157" t="s">
        <v>80</v>
      </c>
      <c r="O3" s="157" t="s">
        <v>78</v>
      </c>
      <c r="P3" s="157" t="s">
        <v>79</v>
      </c>
      <c r="Q3" s="157" t="s">
        <v>80</v>
      </c>
      <c r="R3" s="157" t="s">
        <v>78</v>
      </c>
      <c r="S3" s="157" t="s">
        <v>79</v>
      </c>
      <c r="T3" s="157" t="s">
        <v>80</v>
      </c>
      <c r="U3" s="208"/>
    </row>
    <row r="4" spans="1:21" ht="15" hidden="1" customHeight="1" x14ac:dyDescent="0.2">
      <c r="A4" s="201"/>
      <c r="B4" s="205" t="s">
        <v>359</v>
      </c>
      <c r="C4" s="206"/>
      <c r="D4" s="206"/>
      <c r="E4" s="206"/>
      <c r="F4" s="206"/>
      <c r="G4" s="206"/>
      <c r="H4" s="206"/>
      <c r="I4" s="206"/>
      <c r="J4" s="206"/>
      <c r="K4" s="206"/>
      <c r="L4" s="206"/>
      <c r="M4" s="206"/>
      <c r="N4" s="206"/>
      <c r="O4" s="206"/>
      <c r="P4" s="206"/>
      <c r="Q4" s="206"/>
      <c r="R4" s="206"/>
      <c r="S4" s="206"/>
      <c r="T4" s="206"/>
      <c r="U4" s="207"/>
    </row>
    <row r="5" spans="1:21" ht="90.75" hidden="1" customHeight="1" x14ac:dyDescent="0.2">
      <c r="A5" s="73">
        <v>1</v>
      </c>
      <c r="B5" s="1" t="s">
        <v>5</v>
      </c>
      <c r="C5" s="1" t="s">
        <v>20</v>
      </c>
      <c r="D5" s="66">
        <v>730630</v>
      </c>
      <c r="E5" s="3">
        <v>31264</v>
      </c>
      <c r="F5" s="3" t="s">
        <v>6</v>
      </c>
      <c r="G5" s="3">
        <v>31547</v>
      </c>
      <c r="H5" s="46" t="s">
        <v>83</v>
      </c>
      <c r="I5" s="13">
        <v>11136723</v>
      </c>
      <c r="J5" s="13">
        <v>401720406</v>
      </c>
      <c r="K5" s="12">
        <f>(I5/J5)</f>
        <v>2.7722572300696122E-2</v>
      </c>
      <c r="L5" s="13">
        <v>57997596</v>
      </c>
      <c r="M5" s="13">
        <v>739289915</v>
      </c>
      <c r="N5" s="12">
        <f>L5/M5</f>
        <v>7.8450408727677556E-2</v>
      </c>
      <c r="O5" s="13">
        <v>136151786</v>
      </c>
      <c r="P5" s="13">
        <v>915323479</v>
      </c>
      <c r="Q5" s="12">
        <f>O5/P5</f>
        <v>0.14874717968422177</v>
      </c>
      <c r="R5" s="13">
        <v>14232279</v>
      </c>
      <c r="S5" s="13">
        <v>181970176</v>
      </c>
      <c r="T5" s="12">
        <f>R5/S5</f>
        <v>7.821215164401446E-2</v>
      </c>
      <c r="U5" s="72" t="s">
        <v>128</v>
      </c>
    </row>
    <row r="6" spans="1:21" ht="100.5" hidden="1" customHeight="1" x14ac:dyDescent="0.2">
      <c r="A6" s="73">
        <v>2</v>
      </c>
      <c r="B6" s="1" t="s">
        <v>5</v>
      </c>
      <c r="C6" s="1" t="s">
        <v>8</v>
      </c>
      <c r="D6" s="66">
        <v>190219</v>
      </c>
      <c r="E6" s="3">
        <v>34838</v>
      </c>
      <c r="F6" s="3" t="s">
        <v>6</v>
      </c>
      <c r="G6" s="3">
        <v>35270</v>
      </c>
      <c r="H6" s="46" t="s">
        <v>225</v>
      </c>
      <c r="I6" s="13">
        <v>22749716</v>
      </c>
      <c r="J6" s="13">
        <v>718092359</v>
      </c>
      <c r="K6" s="12">
        <f>(I6/J6)</f>
        <v>3.1680766011325849E-2</v>
      </c>
      <c r="L6" s="13">
        <v>15005426</v>
      </c>
      <c r="M6" s="13">
        <v>722408618</v>
      </c>
      <c r="N6" s="12">
        <f>L6/M6</f>
        <v>2.0771382879599037E-2</v>
      </c>
      <c r="O6" s="13">
        <v>24290511</v>
      </c>
      <c r="P6" s="13">
        <v>874857917</v>
      </c>
      <c r="Q6" s="12">
        <f>O6/P6</f>
        <v>2.7765092511587798E-2</v>
      </c>
      <c r="R6" s="13">
        <v>6494158</v>
      </c>
      <c r="S6" s="13">
        <v>250855734</v>
      </c>
      <c r="T6" s="12">
        <f>R6/S6</f>
        <v>2.588801896790607E-2</v>
      </c>
      <c r="U6" s="41" t="s">
        <v>139</v>
      </c>
    </row>
    <row r="7" spans="1:21" ht="168.75" hidden="1" x14ac:dyDescent="0.2">
      <c r="A7" s="73">
        <v>3</v>
      </c>
      <c r="B7" s="1" t="s">
        <v>5</v>
      </c>
      <c r="C7" s="1" t="s">
        <v>44</v>
      </c>
      <c r="D7" s="66">
        <v>730661</v>
      </c>
      <c r="E7" s="3">
        <v>39281</v>
      </c>
      <c r="F7" s="3">
        <v>39471</v>
      </c>
      <c r="G7" s="3">
        <v>39598</v>
      </c>
      <c r="H7" s="46" t="s">
        <v>319</v>
      </c>
      <c r="I7" s="45">
        <v>87143</v>
      </c>
      <c r="J7" s="13">
        <v>471861457</v>
      </c>
      <c r="K7" s="12">
        <f>(I7/J7)</f>
        <v>1.8467920765141027E-4</v>
      </c>
      <c r="L7" s="13">
        <v>63890</v>
      </c>
      <c r="M7" s="13">
        <v>805857723</v>
      </c>
      <c r="N7" s="12">
        <f>L7/M7</f>
        <v>7.9281985115379978E-5</v>
      </c>
      <c r="O7" s="13">
        <v>7255175</v>
      </c>
      <c r="P7" s="13">
        <v>750633874</v>
      </c>
      <c r="Q7" s="12">
        <f>O7/P7</f>
        <v>9.6653978075068852E-3</v>
      </c>
      <c r="R7" s="13">
        <v>1656</v>
      </c>
      <c r="S7" s="13">
        <v>161925789</v>
      </c>
      <c r="T7" s="12">
        <f>R7/S7</f>
        <v>1.0226907092606477E-5</v>
      </c>
      <c r="U7" s="72" t="s">
        <v>318</v>
      </c>
    </row>
    <row r="8" spans="1:21" ht="54" hidden="1" customHeight="1" x14ac:dyDescent="0.2">
      <c r="A8" s="73">
        <v>4</v>
      </c>
      <c r="B8" s="68" t="s">
        <v>12</v>
      </c>
      <c r="C8" s="68" t="s">
        <v>42</v>
      </c>
      <c r="D8" s="69" t="s">
        <v>260</v>
      </c>
      <c r="E8" s="70">
        <v>37762</v>
      </c>
      <c r="F8" s="70">
        <v>37852</v>
      </c>
      <c r="G8" s="70">
        <v>37978</v>
      </c>
      <c r="H8" s="79" t="s">
        <v>84</v>
      </c>
      <c r="I8" s="13">
        <v>19660175</v>
      </c>
      <c r="J8" s="13">
        <v>874338893</v>
      </c>
      <c r="K8" s="12">
        <f>(I8/J8)</f>
        <v>2.248576056423925E-2</v>
      </c>
      <c r="L8" s="13">
        <v>52329013</v>
      </c>
      <c r="M8" s="13">
        <v>1547598697</v>
      </c>
      <c r="N8" s="12">
        <f>L8/M8</f>
        <v>3.3813037644344825E-2</v>
      </c>
      <c r="O8" s="13">
        <v>62748687</v>
      </c>
      <c r="P8" s="13">
        <v>1609755531</v>
      </c>
      <c r="Q8" s="12">
        <f>O8/P8</f>
        <v>3.898025867382468E-2</v>
      </c>
      <c r="R8" s="13">
        <v>8618257</v>
      </c>
      <c r="S8" s="13">
        <v>326615168</v>
      </c>
      <c r="T8" s="12">
        <f>+R8/S8</f>
        <v>2.6386579205041696E-2</v>
      </c>
      <c r="U8" s="71" t="s">
        <v>181</v>
      </c>
    </row>
    <row r="9" spans="1:21" ht="36" hidden="1" x14ac:dyDescent="0.2">
      <c r="A9" s="73">
        <v>5</v>
      </c>
      <c r="B9" s="68" t="s">
        <v>14</v>
      </c>
      <c r="C9" s="1" t="s">
        <v>9</v>
      </c>
      <c r="D9" s="66">
        <v>2847</v>
      </c>
      <c r="E9" s="3">
        <v>40056</v>
      </c>
      <c r="F9" s="3">
        <v>40448</v>
      </c>
      <c r="G9" s="3">
        <v>40730</v>
      </c>
      <c r="H9" s="47">
        <v>0.25609999999999999</v>
      </c>
      <c r="I9" s="13">
        <v>0</v>
      </c>
      <c r="J9" s="13">
        <v>4363161</v>
      </c>
      <c r="K9" s="12">
        <f t="shared" ref="K9:K28" si="0">(I9/J9)</f>
        <v>0</v>
      </c>
      <c r="L9" s="8">
        <v>50200</v>
      </c>
      <c r="M9" s="13">
        <v>8280929</v>
      </c>
      <c r="N9" s="97">
        <f t="shared" ref="N9" si="1">L9/M9</f>
        <v>6.0621217740183496E-3</v>
      </c>
      <c r="O9" s="151">
        <v>2861</v>
      </c>
      <c r="P9" s="13">
        <v>43317509</v>
      </c>
      <c r="Q9" s="97">
        <f t="shared" ref="Q9:Q60" si="2">O9/P9</f>
        <v>6.6047195834829743E-5</v>
      </c>
      <c r="R9" s="97">
        <v>0</v>
      </c>
      <c r="S9" s="13">
        <v>5456344</v>
      </c>
      <c r="T9" s="12">
        <f>+R9/S9</f>
        <v>0</v>
      </c>
      <c r="U9" s="41" t="s">
        <v>116</v>
      </c>
    </row>
    <row r="10" spans="1:21" ht="48" hidden="1" x14ac:dyDescent="0.2">
      <c r="A10" s="73">
        <v>6</v>
      </c>
      <c r="B10" s="68" t="s">
        <v>15</v>
      </c>
      <c r="C10" s="68" t="s">
        <v>43</v>
      </c>
      <c r="D10" s="69" t="s">
        <v>184</v>
      </c>
      <c r="E10" s="70">
        <v>40382</v>
      </c>
      <c r="F10" s="70">
        <v>40493</v>
      </c>
      <c r="G10" s="70">
        <v>40707</v>
      </c>
      <c r="H10" s="80">
        <v>0.14000000000000001</v>
      </c>
      <c r="I10" s="13">
        <v>3211427</v>
      </c>
      <c r="J10" s="45">
        <v>2440978082</v>
      </c>
      <c r="K10" s="12">
        <f t="shared" si="0"/>
        <v>1.3156312314646995E-3</v>
      </c>
      <c r="L10" s="13">
        <v>16840050</v>
      </c>
      <c r="M10" s="13">
        <v>4555120895</v>
      </c>
      <c r="N10" s="97">
        <f>L10/M10</f>
        <v>3.6969490795479756E-3</v>
      </c>
      <c r="O10" s="13">
        <v>73047083</v>
      </c>
      <c r="P10" s="13">
        <v>4004424306</v>
      </c>
      <c r="Q10" s="97">
        <f>O10/P10</f>
        <v>1.8241594151386615E-2</v>
      </c>
      <c r="R10" s="13">
        <v>9532192</v>
      </c>
      <c r="S10" s="13">
        <v>609832695</v>
      </c>
      <c r="T10" s="97">
        <f>R10/S10</f>
        <v>1.5630831338093475E-2</v>
      </c>
      <c r="U10" s="71" t="s">
        <v>332</v>
      </c>
    </row>
    <row r="11" spans="1:21" ht="22.5" hidden="1" x14ac:dyDescent="0.2">
      <c r="A11" s="73">
        <v>7</v>
      </c>
      <c r="B11" s="1" t="s">
        <v>81</v>
      </c>
      <c r="C11" s="1" t="s">
        <v>11</v>
      </c>
      <c r="D11" s="66">
        <v>392062</v>
      </c>
      <c r="E11" s="3">
        <v>40505</v>
      </c>
      <c r="F11" s="3" t="s">
        <v>6</v>
      </c>
      <c r="G11" s="3">
        <v>40969</v>
      </c>
      <c r="H11" s="48" t="s">
        <v>330</v>
      </c>
      <c r="I11" s="62">
        <v>574523</v>
      </c>
      <c r="J11" s="13">
        <v>232908799</v>
      </c>
      <c r="K11" s="12">
        <f t="shared" si="0"/>
        <v>2.4667294772319874E-3</v>
      </c>
      <c r="L11" s="13">
        <v>565401</v>
      </c>
      <c r="M11" s="13">
        <v>275226024</v>
      </c>
      <c r="N11" s="12">
        <f>L11/M11</f>
        <v>2.0543151835089547E-3</v>
      </c>
      <c r="O11" s="13">
        <v>9526</v>
      </c>
      <c r="P11" s="13">
        <v>312584667</v>
      </c>
      <c r="Q11" s="12">
        <f>O11/P11</f>
        <v>3.0474943289524819E-5</v>
      </c>
      <c r="R11" s="13">
        <v>111521</v>
      </c>
      <c r="S11" s="13">
        <v>81711168</v>
      </c>
      <c r="T11" s="12">
        <f>R11/S11</f>
        <v>1.3648195556328359E-3</v>
      </c>
      <c r="U11" s="41" t="s">
        <v>7</v>
      </c>
    </row>
    <row r="12" spans="1:21" ht="115.5" hidden="1" customHeight="1" x14ac:dyDescent="0.2">
      <c r="A12" s="73">
        <v>8</v>
      </c>
      <c r="B12" s="68" t="s">
        <v>5</v>
      </c>
      <c r="C12" s="68" t="s">
        <v>54</v>
      </c>
      <c r="D12" s="69" t="s">
        <v>185</v>
      </c>
      <c r="E12" s="70" t="s">
        <v>90</v>
      </c>
      <c r="F12" s="70" t="s">
        <v>48</v>
      </c>
      <c r="G12" s="70" t="s">
        <v>55</v>
      </c>
      <c r="H12" s="77" t="s">
        <v>289</v>
      </c>
      <c r="I12" s="45">
        <v>20814179</v>
      </c>
      <c r="J12" s="45">
        <v>425340478</v>
      </c>
      <c r="K12" s="12">
        <f t="shared" si="0"/>
        <v>4.8935335517255894E-2</v>
      </c>
      <c r="L12" s="13">
        <v>61927011</v>
      </c>
      <c r="M12" s="13">
        <v>771931154</v>
      </c>
      <c r="N12" s="12">
        <f>L12/M12</f>
        <v>8.0223489723281721E-2</v>
      </c>
      <c r="O12" s="13">
        <v>248063992</v>
      </c>
      <c r="P12" s="13">
        <v>1021195457</v>
      </c>
      <c r="Q12" s="12">
        <f>O12/P12</f>
        <v>0.24291529138676926</v>
      </c>
      <c r="R12" s="13">
        <v>52095557</v>
      </c>
      <c r="S12" s="13">
        <v>217690670</v>
      </c>
      <c r="T12" s="12">
        <f>R12/S12</f>
        <v>0.23931001268910607</v>
      </c>
      <c r="U12" s="71" t="s">
        <v>110</v>
      </c>
    </row>
    <row r="13" spans="1:21" ht="103.5" hidden="1" customHeight="1" x14ac:dyDescent="0.2">
      <c r="A13" s="73">
        <v>9</v>
      </c>
      <c r="B13" s="68" t="s">
        <v>12</v>
      </c>
      <c r="C13" s="68" t="s">
        <v>24</v>
      </c>
      <c r="D13" s="69" t="s">
        <v>186</v>
      </c>
      <c r="E13" s="70" t="s">
        <v>92</v>
      </c>
      <c r="F13" s="65" t="s">
        <v>51</v>
      </c>
      <c r="G13" s="70">
        <v>42013</v>
      </c>
      <c r="H13" s="82" t="s">
        <v>97</v>
      </c>
      <c r="I13" s="13">
        <v>13548347</v>
      </c>
      <c r="J13" s="45">
        <v>2630344351</v>
      </c>
      <c r="K13" s="12">
        <f t="shared" si="0"/>
        <v>5.1507883349376712E-3</v>
      </c>
      <c r="L13" s="13">
        <v>203210063</v>
      </c>
      <c r="M13" s="13">
        <v>4856749039</v>
      </c>
      <c r="N13" s="12">
        <f t="shared" ref="N13:N22" si="3">L13/M13</f>
        <v>4.1840758369067546E-2</v>
      </c>
      <c r="O13" s="13">
        <v>209429032</v>
      </c>
      <c r="P13" s="13">
        <v>4421049883</v>
      </c>
      <c r="Q13" s="12">
        <f t="shared" si="2"/>
        <v>4.7370881926780559E-2</v>
      </c>
      <c r="R13" s="13">
        <v>6773</v>
      </c>
      <c r="S13" s="13">
        <v>698358789</v>
      </c>
      <c r="T13" s="152">
        <f>+R13/S13</f>
        <v>9.6984531542854252E-6</v>
      </c>
      <c r="U13" s="71" t="s">
        <v>98</v>
      </c>
    </row>
    <row r="14" spans="1:21" ht="254.25" hidden="1" customHeight="1" x14ac:dyDescent="0.2">
      <c r="A14" s="73">
        <v>10</v>
      </c>
      <c r="B14" s="1" t="s">
        <v>23</v>
      </c>
      <c r="C14" s="1" t="s">
        <v>10</v>
      </c>
      <c r="D14" s="66">
        <v>110100</v>
      </c>
      <c r="E14" s="3">
        <v>41432</v>
      </c>
      <c r="F14" s="3">
        <v>41792</v>
      </c>
      <c r="G14" s="3">
        <v>42013</v>
      </c>
      <c r="H14" s="56" t="s">
        <v>85</v>
      </c>
      <c r="I14" s="45">
        <v>3119478</v>
      </c>
      <c r="J14" s="45">
        <v>951074316</v>
      </c>
      <c r="K14" s="12">
        <f t="shared" si="0"/>
        <v>3.2799518896901849E-3</v>
      </c>
      <c r="L14" s="13">
        <v>1984096</v>
      </c>
      <c r="M14" s="13">
        <v>1106553499</v>
      </c>
      <c r="N14" s="12">
        <f t="shared" si="3"/>
        <v>1.7930411876091316E-3</v>
      </c>
      <c r="O14" s="13">
        <v>2156640</v>
      </c>
      <c r="P14" s="13">
        <v>1497749039</v>
      </c>
      <c r="Q14" s="12">
        <f t="shared" si="2"/>
        <v>1.4399208037148338E-3</v>
      </c>
      <c r="R14" s="13">
        <v>192003</v>
      </c>
      <c r="S14" s="13">
        <v>446359118</v>
      </c>
      <c r="T14" s="12">
        <f t="shared" ref="T14" si="4">R14/S14</f>
        <v>4.3015364144527235E-4</v>
      </c>
      <c r="U14" s="41" t="s">
        <v>107</v>
      </c>
    </row>
    <row r="15" spans="1:21" ht="102.75" hidden="1" customHeight="1" x14ac:dyDescent="0.2">
      <c r="A15" s="73">
        <v>11</v>
      </c>
      <c r="B15" s="68" t="s">
        <v>12</v>
      </c>
      <c r="C15" s="68" t="s">
        <v>54</v>
      </c>
      <c r="D15" s="69" t="s">
        <v>187</v>
      </c>
      <c r="E15" s="70" t="s">
        <v>93</v>
      </c>
      <c r="F15" s="65" t="s">
        <v>61</v>
      </c>
      <c r="G15" s="65" t="s">
        <v>62</v>
      </c>
      <c r="H15" s="82" t="s">
        <v>173</v>
      </c>
      <c r="I15" s="45">
        <v>19848935</v>
      </c>
      <c r="J15" s="45">
        <v>447621511</v>
      </c>
      <c r="K15" s="12">
        <f t="shared" si="0"/>
        <v>4.4343121392126303E-2</v>
      </c>
      <c r="L15" s="13">
        <v>55662942</v>
      </c>
      <c r="M15" s="13">
        <v>796829002</v>
      </c>
      <c r="N15" s="12">
        <f t="shared" si="3"/>
        <v>6.9855567330366825E-2</v>
      </c>
      <c r="O15" s="13">
        <v>289117166</v>
      </c>
      <c r="P15" s="13">
        <v>5468269853</v>
      </c>
      <c r="Q15" s="12">
        <f t="shared" si="2"/>
        <v>5.2871780978655372E-2</v>
      </c>
      <c r="R15" s="13">
        <v>14759202</v>
      </c>
      <c r="S15" s="13">
        <v>922576381</v>
      </c>
      <c r="T15" s="12">
        <f>+R15/S15</f>
        <v>1.5997810375334116E-2</v>
      </c>
      <c r="U15" s="79" t="s">
        <v>86</v>
      </c>
    </row>
    <row r="16" spans="1:21" ht="96.75" hidden="1" customHeight="1" x14ac:dyDescent="0.2">
      <c r="A16" s="73">
        <v>12</v>
      </c>
      <c r="B16" s="68" t="s">
        <v>5</v>
      </c>
      <c r="C16" s="68" t="s">
        <v>49</v>
      </c>
      <c r="D16" s="69" t="s">
        <v>188</v>
      </c>
      <c r="E16" s="70" t="s">
        <v>94</v>
      </c>
      <c r="F16" s="70" t="s">
        <v>67</v>
      </c>
      <c r="G16" s="65" t="s">
        <v>71</v>
      </c>
      <c r="H16" s="77" t="s">
        <v>172</v>
      </c>
      <c r="I16" s="45">
        <v>1239129</v>
      </c>
      <c r="J16" s="45">
        <v>169512449</v>
      </c>
      <c r="K16" s="12">
        <f t="shared" si="0"/>
        <v>7.3099586921784136E-3</v>
      </c>
      <c r="L16" s="103">
        <v>0</v>
      </c>
      <c r="M16" s="13">
        <v>132415076</v>
      </c>
      <c r="N16" s="12">
        <f t="shared" si="3"/>
        <v>0</v>
      </c>
      <c r="O16" s="103">
        <v>4407528</v>
      </c>
      <c r="P16" s="13">
        <v>244592026</v>
      </c>
      <c r="Q16" s="12">
        <f t="shared" si="2"/>
        <v>1.8019916969819777E-2</v>
      </c>
      <c r="R16" s="13">
        <v>0</v>
      </c>
      <c r="S16" s="13">
        <v>41764739</v>
      </c>
      <c r="T16" s="153">
        <f t="shared" ref="T16" si="5">R16/S16</f>
        <v>0</v>
      </c>
      <c r="U16" s="41" t="s">
        <v>7</v>
      </c>
    </row>
    <row r="17" spans="1:23" ht="99" hidden="1" customHeight="1" x14ac:dyDescent="0.2">
      <c r="A17" s="73">
        <v>13</v>
      </c>
      <c r="B17" s="68" t="s">
        <v>64</v>
      </c>
      <c r="C17" s="68" t="s">
        <v>65</v>
      </c>
      <c r="D17" s="69" t="s">
        <v>189</v>
      </c>
      <c r="E17" s="70">
        <v>42199</v>
      </c>
      <c r="F17" s="65" t="s">
        <v>77</v>
      </c>
      <c r="G17" s="70">
        <v>42564</v>
      </c>
      <c r="H17" s="77" t="s">
        <v>99</v>
      </c>
      <c r="I17" s="13">
        <v>14126001</v>
      </c>
      <c r="J17" s="13">
        <v>285158362</v>
      </c>
      <c r="K17" s="12">
        <f t="shared" si="0"/>
        <v>4.9537390034524044E-2</v>
      </c>
      <c r="L17" s="13">
        <v>22367260</v>
      </c>
      <c r="M17" s="13">
        <v>378298254</v>
      </c>
      <c r="N17" s="12">
        <f t="shared" si="3"/>
        <v>5.912599321698165E-2</v>
      </c>
      <c r="O17" s="13"/>
      <c r="P17" s="154">
        <v>420595159</v>
      </c>
      <c r="Q17" s="153">
        <f t="shared" si="2"/>
        <v>0</v>
      </c>
      <c r="R17" s="13"/>
      <c r="S17" s="154">
        <v>119507806</v>
      </c>
      <c r="T17" s="153">
        <v>0</v>
      </c>
      <c r="U17" s="71" t="s">
        <v>7</v>
      </c>
      <c r="V17" s="40" t="s">
        <v>387</v>
      </c>
      <c r="W17" s="40" t="s">
        <v>390</v>
      </c>
    </row>
    <row r="18" spans="1:23" s="4" customFormat="1" ht="84" hidden="1" customHeight="1" x14ac:dyDescent="0.2">
      <c r="A18" s="73">
        <v>14</v>
      </c>
      <c r="B18" s="68" t="s">
        <v>5</v>
      </c>
      <c r="C18" s="68" t="s">
        <v>63</v>
      </c>
      <c r="D18" s="66">
        <v>730661</v>
      </c>
      <c r="E18" s="3" t="s">
        <v>95</v>
      </c>
      <c r="F18" s="2" t="s">
        <v>101</v>
      </c>
      <c r="G18" s="2" t="s">
        <v>102</v>
      </c>
      <c r="H18" s="48" t="s">
        <v>108</v>
      </c>
      <c r="I18" s="13">
        <f>I7</f>
        <v>87143</v>
      </c>
      <c r="J18" s="13">
        <f t="shared" ref="J18:M18" si="6">J7</f>
        <v>471861457</v>
      </c>
      <c r="K18" s="12">
        <f>I18/J18</f>
        <v>1.8467920765141027E-4</v>
      </c>
      <c r="L18" s="13">
        <f t="shared" si="6"/>
        <v>63890</v>
      </c>
      <c r="M18" s="13">
        <f t="shared" si="6"/>
        <v>805857723</v>
      </c>
      <c r="N18" s="12">
        <f>L18/M18</f>
        <v>7.9281985115379978E-5</v>
      </c>
      <c r="O18" s="13">
        <v>7255175</v>
      </c>
      <c r="P18" s="13">
        <v>750633874</v>
      </c>
      <c r="Q18" s="12">
        <f>O18/P18</f>
        <v>9.6653978075068852E-3</v>
      </c>
      <c r="R18" s="13">
        <v>1656</v>
      </c>
      <c r="S18" s="13">
        <v>161925789</v>
      </c>
      <c r="T18" s="155">
        <f>R18/S18</f>
        <v>1.0226907092606477E-5</v>
      </c>
      <c r="U18" s="41" t="s">
        <v>7</v>
      </c>
    </row>
    <row r="19" spans="1:23" ht="409.5" hidden="1" customHeight="1" x14ac:dyDescent="0.2">
      <c r="A19" s="73">
        <v>15</v>
      </c>
      <c r="B19" s="68" t="s">
        <v>5</v>
      </c>
      <c r="C19" s="68" t="s">
        <v>66</v>
      </c>
      <c r="D19" s="77" t="s">
        <v>255</v>
      </c>
      <c r="E19" s="70" t="s">
        <v>106</v>
      </c>
      <c r="F19" s="65" t="s">
        <v>74</v>
      </c>
      <c r="G19" s="65" t="s">
        <v>105</v>
      </c>
      <c r="H19" s="77" t="s">
        <v>268</v>
      </c>
      <c r="I19" s="13">
        <v>14571015</v>
      </c>
      <c r="J19" s="13">
        <v>1713634101</v>
      </c>
      <c r="K19" s="12">
        <f t="shared" si="0"/>
        <v>8.5029908027022851E-3</v>
      </c>
      <c r="L19" s="13">
        <v>416506376</v>
      </c>
      <c r="M19" s="13">
        <v>3067958812</v>
      </c>
      <c r="N19" s="12">
        <f t="shared" si="3"/>
        <v>0.13576009377012457</v>
      </c>
      <c r="O19" s="13">
        <v>16694014</v>
      </c>
      <c r="P19" s="13">
        <v>2915279661</v>
      </c>
      <c r="Q19" s="12">
        <f t="shared" si="2"/>
        <v>5.7263850955121109E-3</v>
      </c>
      <c r="R19" s="13">
        <v>969945</v>
      </c>
      <c r="S19" s="13">
        <v>574161897</v>
      </c>
      <c r="T19" s="12">
        <f t="shared" ref="T19:T24" si="7">R19/S19</f>
        <v>1.6893231770829264E-3</v>
      </c>
      <c r="U19" s="71" t="s">
        <v>269</v>
      </c>
    </row>
    <row r="20" spans="1:23" s="4" customFormat="1" ht="60.75" hidden="1" customHeight="1" x14ac:dyDescent="0.2">
      <c r="A20" s="73">
        <v>16</v>
      </c>
      <c r="B20" s="1" t="s">
        <v>17</v>
      </c>
      <c r="C20" s="1" t="s">
        <v>70</v>
      </c>
      <c r="D20" s="66">
        <v>831110</v>
      </c>
      <c r="E20" s="3">
        <v>42278</v>
      </c>
      <c r="F20" s="2" t="s">
        <v>6</v>
      </c>
      <c r="G20" s="3">
        <v>42648</v>
      </c>
      <c r="H20" s="48" t="s">
        <v>331</v>
      </c>
      <c r="I20" s="62">
        <v>540311</v>
      </c>
      <c r="J20" s="13">
        <v>40087899</v>
      </c>
      <c r="K20" s="63">
        <f t="shared" si="0"/>
        <v>1.3478157086755781E-2</v>
      </c>
      <c r="L20" s="13">
        <v>178137</v>
      </c>
      <c r="M20" s="13">
        <v>44880945</v>
      </c>
      <c r="N20" s="63">
        <f t="shared" si="3"/>
        <v>3.9691009179953765E-3</v>
      </c>
      <c r="O20" s="13">
        <v>290980</v>
      </c>
      <c r="P20" s="13">
        <v>56232074</v>
      </c>
      <c r="Q20" s="12">
        <f t="shared" si="2"/>
        <v>5.1746268508609519E-3</v>
      </c>
      <c r="R20" s="13">
        <v>43794</v>
      </c>
      <c r="S20" s="13">
        <v>17995877</v>
      </c>
      <c r="T20" s="12">
        <f t="shared" si="7"/>
        <v>2.4335574198467796E-3</v>
      </c>
      <c r="U20" s="41" t="s">
        <v>7</v>
      </c>
    </row>
    <row r="21" spans="1:23" ht="207.75" hidden="1" customHeight="1" x14ac:dyDescent="0.2">
      <c r="A21" s="73">
        <v>17</v>
      </c>
      <c r="B21" s="68" t="s">
        <v>5</v>
      </c>
      <c r="C21" s="68" t="s">
        <v>76</v>
      </c>
      <c r="D21" s="69" t="s">
        <v>256</v>
      </c>
      <c r="E21" s="70" t="s">
        <v>96</v>
      </c>
      <c r="F21" s="76">
        <v>42629</v>
      </c>
      <c r="G21" s="70">
        <v>42761</v>
      </c>
      <c r="H21" s="77" t="s">
        <v>112</v>
      </c>
      <c r="I21" s="13">
        <v>2440767</v>
      </c>
      <c r="J21" s="13">
        <v>464346613</v>
      </c>
      <c r="K21" s="12">
        <f t="shared" si="0"/>
        <v>5.2563471589271611E-3</v>
      </c>
      <c r="L21" s="13">
        <v>8661045</v>
      </c>
      <c r="M21" s="13">
        <v>861491605</v>
      </c>
      <c r="N21" s="97">
        <f t="shared" si="3"/>
        <v>1.00535454434289E-2</v>
      </c>
      <c r="O21" s="13">
        <v>3510368</v>
      </c>
      <c r="P21" s="13">
        <v>1127448213</v>
      </c>
      <c r="Q21" s="97">
        <f t="shared" si="2"/>
        <v>3.1135514336923251E-3</v>
      </c>
      <c r="R21" s="13">
        <v>1424802</v>
      </c>
      <c r="S21" s="13">
        <v>246551320</v>
      </c>
      <c r="T21" s="97">
        <f t="shared" si="7"/>
        <v>5.7789266753875013E-3</v>
      </c>
      <c r="U21" s="71" t="s">
        <v>7</v>
      </c>
    </row>
    <row r="22" spans="1:23" ht="300" hidden="1" x14ac:dyDescent="0.2">
      <c r="A22" s="73">
        <v>18</v>
      </c>
      <c r="B22" s="68" t="s">
        <v>41</v>
      </c>
      <c r="C22" s="68" t="s">
        <v>69</v>
      </c>
      <c r="D22" s="69" t="s">
        <v>257</v>
      </c>
      <c r="E22" s="70">
        <v>42387</v>
      </c>
      <c r="F22" s="70" t="s">
        <v>111</v>
      </c>
      <c r="G22" s="76">
        <v>42870</v>
      </c>
      <c r="H22" s="77" t="s">
        <v>119</v>
      </c>
      <c r="I22" s="13">
        <v>0</v>
      </c>
      <c r="J22" s="13">
        <v>1409727725</v>
      </c>
      <c r="K22" s="12">
        <f t="shared" si="0"/>
        <v>0</v>
      </c>
      <c r="L22" s="13">
        <v>0</v>
      </c>
      <c r="M22" s="13">
        <v>2429615788</v>
      </c>
      <c r="N22" s="97">
        <f t="shared" si="3"/>
        <v>0</v>
      </c>
      <c r="O22" s="13">
        <v>177571</v>
      </c>
      <c r="P22" s="13">
        <v>1783925503</v>
      </c>
      <c r="Q22" s="97">
        <f t="shared" si="2"/>
        <v>9.9539470511174141E-5</v>
      </c>
      <c r="R22" s="13">
        <v>82863</v>
      </c>
      <c r="S22" s="13">
        <v>348887182</v>
      </c>
      <c r="T22" s="97">
        <f t="shared" si="7"/>
        <v>2.3750657597962428E-4</v>
      </c>
      <c r="U22" s="71" t="s">
        <v>68</v>
      </c>
    </row>
    <row r="23" spans="1:23" ht="168.75" hidden="1" x14ac:dyDescent="0.2">
      <c r="A23" s="73">
        <v>19</v>
      </c>
      <c r="B23" s="68" t="s">
        <v>5</v>
      </c>
      <c r="C23" s="68" t="s">
        <v>24</v>
      </c>
      <c r="D23" s="69" t="s">
        <v>190</v>
      </c>
      <c r="E23" s="70" t="s">
        <v>109</v>
      </c>
      <c r="F23" s="70"/>
      <c r="G23" s="76" t="s">
        <v>290</v>
      </c>
      <c r="H23" s="77" t="s">
        <v>345</v>
      </c>
      <c r="I23" s="13">
        <v>231197597</v>
      </c>
      <c r="J23" s="13">
        <v>2750041904</v>
      </c>
      <c r="K23" s="12">
        <f t="shared" si="0"/>
        <v>8.4070572402448751E-2</v>
      </c>
      <c r="L23" s="13">
        <v>198927526</v>
      </c>
      <c r="M23" s="13">
        <v>5083946326</v>
      </c>
      <c r="N23" s="12">
        <f>L23/M23</f>
        <v>3.912856533961763E-2</v>
      </c>
      <c r="O23" s="13">
        <v>315226181</v>
      </c>
      <c r="P23" s="13">
        <v>4672801072</v>
      </c>
      <c r="Q23" s="12">
        <f>O23/P23</f>
        <v>6.7459790421825178E-2</v>
      </c>
      <c r="R23" s="13">
        <v>50368051</v>
      </c>
      <c r="S23" s="13">
        <v>773649474</v>
      </c>
      <c r="T23" s="97">
        <f t="shared" si="7"/>
        <v>6.5104485548968388E-2</v>
      </c>
      <c r="U23" s="71" t="s">
        <v>7</v>
      </c>
    </row>
    <row r="24" spans="1:23" ht="125.25" hidden="1" customHeight="1" x14ac:dyDescent="0.2">
      <c r="A24" s="73">
        <v>20</v>
      </c>
      <c r="B24" s="68" t="s">
        <v>17</v>
      </c>
      <c r="C24" s="68" t="s">
        <v>24</v>
      </c>
      <c r="D24" s="69" t="s">
        <v>191</v>
      </c>
      <c r="E24" s="70">
        <v>42726</v>
      </c>
      <c r="F24" s="70" t="s">
        <v>129</v>
      </c>
      <c r="G24" s="76">
        <v>43076</v>
      </c>
      <c r="H24" s="77" t="s">
        <v>130</v>
      </c>
      <c r="I24" s="13">
        <v>31486968</v>
      </c>
      <c r="J24" s="13">
        <v>3147510813</v>
      </c>
      <c r="K24" s="12">
        <f t="shared" si="0"/>
        <v>1.0003768015649388E-2</v>
      </c>
      <c r="L24" s="13">
        <v>16110462</v>
      </c>
      <c r="M24" s="13">
        <v>5789055987</v>
      </c>
      <c r="N24" s="12">
        <f>L24/M24</f>
        <v>2.7829169446932141E-3</v>
      </c>
      <c r="O24" s="13">
        <v>12972364</v>
      </c>
      <c r="P24" s="13">
        <v>5123264655</v>
      </c>
      <c r="Q24" s="12">
        <f>O24/P24</f>
        <v>2.5320503377352852E-3</v>
      </c>
      <c r="R24" s="13">
        <v>3251664</v>
      </c>
      <c r="S24" s="13">
        <v>774249064</v>
      </c>
      <c r="T24" s="97">
        <f t="shared" si="7"/>
        <v>4.1997648446624406E-3</v>
      </c>
      <c r="U24" s="71" t="s">
        <v>7</v>
      </c>
    </row>
    <row r="25" spans="1:23" ht="108" hidden="1" customHeight="1" x14ac:dyDescent="0.2">
      <c r="A25" s="73">
        <v>21</v>
      </c>
      <c r="B25" s="68" t="s">
        <v>18</v>
      </c>
      <c r="C25" s="68" t="s">
        <v>75</v>
      </c>
      <c r="D25" s="69" t="s">
        <v>192</v>
      </c>
      <c r="E25" s="70">
        <v>42450</v>
      </c>
      <c r="F25" s="65" t="s">
        <v>124</v>
      </c>
      <c r="G25" s="65" t="s">
        <v>132</v>
      </c>
      <c r="H25" s="77" t="s">
        <v>133</v>
      </c>
      <c r="I25" s="13">
        <v>31136706</v>
      </c>
      <c r="J25" s="13">
        <v>1022430897</v>
      </c>
      <c r="K25" s="12">
        <f t="shared" si="0"/>
        <v>3.0453604337819615E-2</v>
      </c>
      <c r="L25" s="13">
        <v>43775932</v>
      </c>
      <c r="M25" s="13">
        <v>1341891599</v>
      </c>
      <c r="N25" s="12">
        <f>L25/M25</f>
        <v>3.2622554633043796E-2</v>
      </c>
      <c r="O25" s="13">
        <v>26573519</v>
      </c>
      <c r="P25" s="13">
        <v>1317702325</v>
      </c>
      <c r="Q25" s="12">
        <f>O25/P25</f>
        <v>2.0166556964980691E-2</v>
      </c>
      <c r="R25" s="13">
        <v>8826526</v>
      </c>
      <c r="S25" s="13">
        <v>426215575</v>
      </c>
      <c r="T25" s="12">
        <f>R25/S25</f>
        <v>2.0709064890460656E-2</v>
      </c>
      <c r="U25" s="71" t="s">
        <v>7</v>
      </c>
    </row>
    <row r="26" spans="1:23" ht="24.75" hidden="1" customHeight="1" x14ac:dyDescent="0.2">
      <c r="A26" s="73">
        <v>22</v>
      </c>
      <c r="B26" s="68" t="s">
        <v>117</v>
      </c>
      <c r="C26" s="68" t="s">
        <v>333</v>
      </c>
      <c r="D26" s="69">
        <v>292419</v>
      </c>
      <c r="E26" s="70">
        <v>42811</v>
      </c>
      <c r="F26" s="65" t="s">
        <v>6</v>
      </c>
      <c r="G26" s="70">
        <v>43179</v>
      </c>
      <c r="H26" s="77" t="s">
        <v>138</v>
      </c>
      <c r="I26" s="13">
        <v>2102747</v>
      </c>
      <c r="J26" s="13">
        <v>9015488</v>
      </c>
      <c r="K26" s="12">
        <f t="shared" si="0"/>
        <v>0.23323718028352985</v>
      </c>
      <c r="L26" s="13">
        <v>5231327</v>
      </c>
      <c r="M26" s="13">
        <v>17864532</v>
      </c>
      <c r="N26" s="12">
        <f>L26/M26</f>
        <v>0.29283313998933752</v>
      </c>
      <c r="O26" s="13">
        <v>2819521</v>
      </c>
      <c r="P26" s="13">
        <v>19726254</v>
      </c>
      <c r="Q26" s="12">
        <f>O26/P26</f>
        <v>0.14293240875839883</v>
      </c>
      <c r="R26" s="13">
        <v>252956</v>
      </c>
      <c r="S26" s="13">
        <v>6963932</v>
      </c>
      <c r="T26" s="12">
        <f>R26/S26</f>
        <v>3.632373205252435E-2</v>
      </c>
      <c r="U26" s="71" t="s">
        <v>7</v>
      </c>
    </row>
    <row r="27" spans="1:23" s="78" customFormat="1" hidden="1" x14ac:dyDescent="0.2">
      <c r="A27" s="73">
        <v>23</v>
      </c>
      <c r="B27" s="1" t="s">
        <v>113</v>
      </c>
      <c r="C27" s="1" t="s">
        <v>114</v>
      </c>
      <c r="D27" s="66">
        <v>842211</v>
      </c>
      <c r="E27" s="3">
        <v>42711</v>
      </c>
      <c r="F27" s="65" t="s">
        <v>6</v>
      </c>
      <c r="G27" s="70">
        <v>43213</v>
      </c>
      <c r="H27" s="49">
        <v>0.33</v>
      </c>
      <c r="I27" s="62">
        <v>300</v>
      </c>
      <c r="J27" s="13">
        <v>653933808</v>
      </c>
      <c r="K27" s="63">
        <f t="shared" si="0"/>
        <v>4.5876202809810988E-7</v>
      </c>
      <c r="L27" s="13">
        <v>0</v>
      </c>
      <c r="M27" s="13">
        <v>868857189</v>
      </c>
      <c r="N27" s="63">
        <f t="shared" ref="N27:N43" si="8">L27/M27</f>
        <v>0</v>
      </c>
      <c r="O27" s="13">
        <v>0</v>
      </c>
      <c r="P27" s="13">
        <v>894251178</v>
      </c>
      <c r="Q27" s="153">
        <f>O27/P27</f>
        <v>0</v>
      </c>
      <c r="R27" s="12">
        <v>0</v>
      </c>
      <c r="S27" s="13">
        <v>241981293</v>
      </c>
      <c r="T27" s="153">
        <f>R27/S27</f>
        <v>0</v>
      </c>
      <c r="U27" s="71" t="s">
        <v>7</v>
      </c>
    </row>
    <row r="28" spans="1:23" s="38" customFormat="1" ht="115.5" hidden="1" customHeight="1" x14ac:dyDescent="0.2">
      <c r="A28" s="73">
        <v>24</v>
      </c>
      <c r="B28" s="68" t="s">
        <v>5</v>
      </c>
      <c r="C28" s="68" t="s">
        <v>120</v>
      </c>
      <c r="D28" s="69" t="s">
        <v>193</v>
      </c>
      <c r="E28" s="70" t="s">
        <v>121</v>
      </c>
      <c r="F28" s="65" t="s">
        <v>135</v>
      </c>
      <c r="G28" s="70" t="s">
        <v>144</v>
      </c>
      <c r="H28" s="81" t="s">
        <v>145</v>
      </c>
      <c r="I28" s="13">
        <v>0</v>
      </c>
      <c r="J28" s="13">
        <v>383688291</v>
      </c>
      <c r="K28" s="12">
        <f t="shared" si="0"/>
        <v>0</v>
      </c>
      <c r="L28" s="13">
        <v>67761</v>
      </c>
      <c r="M28" s="13">
        <v>728273507</v>
      </c>
      <c r="N28" s="12">
        <f t="shared" si="8"/>
        <v>9.3043340652511201E-5</v>
      </c>
      <c r="O28" s="13">
        <v>797</v>
      </c>
      <c r="P28" s="13">
        <v>489193532</v>
      </c>
      <c r="Q28" s="153">
        <f t="shared" si="2"/>
        <v>1.6292120558944757E-6</v>
      </c>
      <c r="R28" s="13">
        <v>0</v>
      </c>
      <c r="S28" s="13">
        <v>21610175</v>
      </c>
      <c r="T28" s="153">
        <f t="shared" ref="T28" si="9">R28/S28</f>
        <v>0</v>
      </c>
      <c r="U28" s="71" t="s">
        <v>7</v>
      </c>
    </row>
    <row r="29" spans="1:23" s="38" customFormat="1" ht="30" hidden="1" x14ac:dyDescent="0.2">
      <c r="A29" s="73">
        <v>25</v>
      </c>
      <c r="B29" s="68" t="s">
        <v>12</v>
      </c>
      <c r="C29" s="68" t="s">
        <v>8</v>
      </c>
      <c r="D29" s="69">
        <v>190219</v>
      </c>
      <c r="E29" s="70">
        <v>43097</v>
      </c>
      <c r="F29" s="65" t="s">
        <v>159</v>
      </c>
      <c r="G29" s="70">
        <v>43277</v>
      </c>
      <c r="H29" s="81" t="s">
        <v>160</v>
      </c>
      <c r="I29" s="13">
        <v>9840753</v>
      </c>
      <c r="J29" s="13">
        <v>718092359</v>
      </c>
      <c r="K29" s="12">
        <f>(I29/J29)</f>
        <v>1.3704021323530055E-2</v>
      </c>
      <c r="L29" s="13">
        <v>9169443</v>
      </c>
      <c r="M29" s="13">
        <v>722408618</v>
      </c>
      <c r="N29" s="12">
        <f t="shared" si="8"/>
        <v>1.2692875986703692E-2</v>
      </c>
      <c r="O29" s="13">
        <v>11205709</v>
      </c>
      <c r="P29" s="13">
        <v>874857917</v>
      </c>
      <c r="Q29" s="12">
        <f t="shared" si="2"/>
        <v>1.2808604439936731E-2</v>
      </c>
      <c r="R29" s="13">
        <v>5630393</v>
      </c>
      <c r="S29" s="13">
        <v>250855734</v>
      </c>
      <c r="T29" s="12">
        <f>+R29/S29</f>
        <v>2.2444745074075127E-2</v>
      </c>
      <c r="U29" s="71" t="s">
        <v>7</v>
      </c>
    </row>
    <row r="30" spans="1:23" s="38" customFormat="1" ht="105" hidden="1" customHeight="1" x14ac:dyDescent="0.2">
      <c r="A30" s="73">
        <v>26</v>
      </c>
      <c r="B30" s="68" t="s">
        <v>13</v>
      </c>
      <c r="C30" s="68" t="s">
        <v>123</v>
      </c>
      <c r="D30" s="69">
        <v>854449</v>
      </c>
      <c r="E30" s="19">
        <v>42913</v>
      </c>
      <c r="F30" s="90" t="s">
        <v>177</v>
      </c>
      <c r="G30" s="19">
        <v>43556</v>
      </c>
      <c r="H30" s="53" t="s">
        <v>171</v>
      </c>
      <c r="I30" s="93">
        <v>96580614</v>
      </c>
      <c r="J30" s="91">
        <v>1458161147</v>
      </c>
      <c r="K30" s="92">
        <f>(I30/J30)</f>
        <v>6.6234527095104398E-2</v>
      </c>
      <c r="L30" s="13">
        <v>122216472</v>
      </c>
      <c r="M30" s="13">
        <v>2190716986</v>
      </c>
      <c r="N30" s="92">
        <f t="shared" si="8"/>
        <v>5.578834362495786E-2</v>
      </c>
      <c r="O30" s="13">
        <v>151016670</v>
      </c>
      <c r="P30" s="13">
        <v>2430622093</v>
      </c>
      <c r="Q30" s="92">
        <f t="shared" si="2"/>
        <v>6.2130871942173198E-2</v>
      </c>
      <c r="R30" s="13">
        <v>40096866</v>
      </c>
      <c r="S30" s="13">
        <v>739257808</v>
      </c>
      <c r="T30" s="92">
        <f t="shared" ref="T30" si="10">R30/S30</f>
        <v>5.4239354073890279E-2</v>
      </c>
      <c r="U30" s="41" t="s">
        <v>7</v>
      </c>
    </row>
    <row r="31" spans="1:23" s="38" customFormat="1" ht="105" hidden="1" customHeight="1" x14ac:dyDescent="0.2">
      <c r="A31" s="73">
        <v>27</v>
      </c>
      <c r="B31" s="25" t="s">
        <v>12</v>
      </c>
      <c r="C31" s="25" t="s">
        <v>156</v>
      </c>
      <c r="D31" s="27" t="s">
        <v>194</v>
      </c>
      <c r="E31" s="19" t="s">
        <v>174</v>
      </c>
      <c r="F31" s="26" t="s">
        <v>175</v>
      </c>
      <c r="G31" s="27" t="s">
        <v>178</v>
      </c>
      <c r="H31" s="53" t="s">
        <v>176</v>
      </c>
      <c r="I31" s="93">
        <v>19660039</v>
      </c>
      <c r="J31" s="91">
        <v>401720406</v>
      </c>
      <c r="K31" s="92">
        <f>I31/J31</f>
        <v>4.8939607513988223E-2</v>
      </c>
      <c r="L31" s="13">
        <v>52217208</v>
      </c>
      <c r="M31" s="13">
        <v>739289915</v>
      </c>
      <c r="N31" s="92">
        <f t="shared" si="8"/>
        <v>7.0631570836455951E-2</v>
      </c>
      <c r="O31" s="13">
        <v>62748687</v>
      </c>
      <c r="P31" s="13">
        <v>855884243</v>
      </c>
      <c r="Q31" s="92">
        <f t="shared" si="2"/>
        <v>7.3314455211906507E-2</v>
      </c>
      <c r="R31" s="13">
        <v>8512098</v>
      </c>
      <c r="S31" s="13">
        <v>163732483</v>
      </c>
      <c r="T31" s="12">
        <f>+R31/S31</f>
        <v>5.1987839212088417E-2</v>
      </c>
      <c r="U31" s="71" t="s">
        <v>7</v>
      </c>
    </row>
    <row r="32" spans="1:23" s="38" customFormat="1" ht="75" hidden="1" x14ac:dyDescent="0.2">
      <c r="A32" s="73">
        <v>28</v>
      </c>
      <c r="B32" s="1" t="s">
        <v>5</v>
      </c>
      <c r="C32" s="1" t="s">
        <v>303</v>
      </c>
      <c r="D32" s="66" t="s">
        <v>195</v>
      </c>
      <c r="E32" s="3" t="s">
        <v>137</v>
      </c>
      <c r="F32" s="99" t="s">
        <v>154</v>
      </c>
      <c r="G32" s="3">
        <v>43574</v>
      </c>
      <c r="H32" s="48" t="s">
        <v>270</v>
      </c>
      <c r="I32" s="98">
        <v>1239129</v>
      </c>
      <c r="J32" s="62">
        <v>247676824</v>
      </c>
      <c r="K32" s="63">
        <f>(I32/J32)</f>
        <v>5.0030074675053169E-3</v>
      </c>
      <c r="L32" s="62">
        <v>2133791</v>
      </c>
      <c r="M32" s="62">
        <v>193239952</v>
      </c>
      <c r="N32" s="63">
        <f t="shared" si="8"/>
        <v>1.1042183450759706E-2</v>
      </c>
      <c r="O32" s="13">
        <v>1862365</v>
      </c>
      <c r="P32" s="13">
        <v>429488889</v>
      </c>
      <c r="Q32" s="12">
        <f t="shared" si="2"/>
        <v>4.3362355760500244E-3</v>
      </c>
      <c r="R32" s="13">
        <v>1007746</v>
      </c>
      <c r="S32" s="13">
        <v>182472666</v>
      </c>
      <c r="T32" s="12">
        <f>+R32/S32</f>
        <v>5.5227230581483362E-3</v>
      </c>
      <c r="U32" s="71" t="s">
        <v>7</v>
      </c>
    </row>
    <row r="33" spans="1:22" s="38" customFormat="1" ht="135" hidden="1" x14ac:dyDescent="0.2">
      <c r="A33" s="73">
        <v>29</v>
      </c>
      <c r="B33" s="1" t="s">
        <v>5</v>
      </c>
      <c r="C33" s="1" t="s">
        <v>182</v>
      </c>
      <c r="D33" s="66" t="s">
        <v>196</v>
      </c>
      <c r="E33" s="3" t="s">
        <v>197</v>
      </c>
      <c r="F33" s="99" t="s">
        <v>220</v>
      </c>
      <c r="G33" s="3">
        <v>43952</v>
      </c>
      <c r="H33" s="48" t="s">
        <v>235</v>
      </c>
      <c r="I33" s="98">
        <v>68506176</v>
      </c>
      <c r="J33" s="62">
        <v>171777591</v>
      </c>
      <c r="K33" s="63">
        <f>I33/J33</f>
        <v>0.39880740905255796</v>
      </c>
      <c r="L33" s="62">
        <v>105329847</v>
      </c>
      <c r="M33" s="62">
        <v>249877452</v>
      </c>
      <c r="N33" s="63">
        <f t="shared" si="8"/>
        <v>0.42152601668116896</v>
      </c>
      <c r="O33" s="13">
        <v>660991968</v>
      </c>
      <c r="P33" s="13">
        <v>1733705668</v>
      </c>
      <c r="Q33" s="12">
        <f t="shared" si="2"/>
        <v>0.38125962220710696</v>
      </c>
      <c r="R33" s="13">
        <v>174755909</v>
      </c>
      <c r="S33" s="13">
        <v>446928080</v>
      </c>
      <c r="T33" s="12">
        <f t="shared" ref="T33:T35" si="11">R33/S33</f>
        <v>0.39101572897366393</v>
      </c>
      <c r="U33" s="71" t="s">
        <v>7</v>
      </c>
    </row>
    <row r="34" spans="1:22" s="38" customFormat="1" ht="173.25" hidden="1" customHeight="1" x14ac:dyDescent="0.2">
      <c r="A34" s="73">
        <v>30</v>
      </c>
      <c r="B34" s="111" t="s">
        <v>207</v>
      </c>
      <c r="C34" s="68" t="s">
        <v>24</v>
      </c>
      <c r="D34" s="69" t="s">
        <v>216</v>
      </c>
      <c r="E34" s="70">
        <v>43581</v>
      </c>
      <c r="F34" s="76" t="s">
        <v>222</v>
      </c>
      <c r="G34" s="70">
        <v>43852</v>
      </c>
      <c r="H34" s="77" t="s">
        <v>328</v>
      </c>
      <c r="I34" s="13">
        <v>35327929</v>
      </c>
      <c r="J34" s="13">
        <v>2716783839</v>
      </c>
      <c r="K34" s="12">
        <f>I34/J34</f>
        <v>1.3003584787593401E-2</v>
      </c>
      <c r="L34" s="13">
        <v>19865493</v>
      </c>
      <c r="M34" s="13">
        <v>5024112707</v>
      </c>
      <c r="N34" s="12">
        <f t="shared" si="8"/>
        <v>3.9540301260204197E-3</v>
      </c>
      <c r="O34" s="13">
        <v>6758092</v>
      </c>
      <c r="P34" s="13">
        <v>4523882981</v>
      </c>
      <c r="Q34" s="12">
        <f t="shared" si="2"/>
        <v>1.4938697637369325E-3</v>
      </c>
      <c r="R34" s="13">
        <v>2306383</v>
      </c>
      <c r="S34" s="13">
        <v>752304755</v>
      </c>
      <c r="T34" s="12">
        <f t="shared" si="11"/>
        <v>3.0657562439572778E-3</v>
      </c>
      <c r="U34" s="71" t="s">
        <v>7</v>
      </c>
    </row>
    <row r="35" spans="1:22" s="38" customFormat="1" ht="157.5" hidden="1" customHeight="1" x14ac:dyDescent="0.2">
      <c r="A35" s="73">
        <v>31</v>
      </c>
      <c r="B35" s="111" t="s">
        <v>233</v>
      </c>
      <c r="C35" s="68" t="s">
        <v>232</v>
      </c>
      <c r="D35" s="69">
        <v>731210</v>
      </c>
      <c r="E35" s="70" t="s">
        <v>274</v>
      </c>
      <c r="F35" s="76" t="s">
        <v>275</v>
      </c>
      <c r="G35" s="70">
        <v>44176</v>
      </c>
      <c r="H35" s="77" t="s">
        <v>276</v>
      </c>
      <c r="I35" s="13">
        <v>12047745</v>
      </c>
      <c r="J35" s="13">
        <v>117596494</v>
      </c>
      <c r="K35" s="12">
        <f t="shared" ref="K35:K41" si="12">I35/J35</f>
        <v>0.10244986555466526</v>
      </c>
      <c r="L35" s="13">
        <v>13686293</v>
      </c>
      <c r="M35" s="13">
        <v>189339533</v>
      </c>
      <c r="N35" s="12">
        <f t="shared" si="8"/>
        <v>7.2284391870766893E-2</v>
      </c>
      <c r="O35" s="13">
        <v>25594742</v>
      </c>
      <c r="P35" s="13">
        <v>227791574</v>
      </c>
      <c r="Q35" s="12">
        <f t="shared" si="2"/>
        <v>0.11236035447035456</v>
      </c>
      <c r="R35" s="13">
        <v>3446279</v>
      </c>
      <c r="S35" s="13">
        <v>54036714</v>
      </c>
      <c r="T35" s="12">
        <f t="shared" si="11"/>
        <v>6.377662046585586E-2</v>
      </c>
      <c r="U35" s="71" t="s">
        <v>7</v>
      </c>
    </row>
    <row r="36" spans="1:22" s="38" customFormat="1" ht="157.5" hidden="1" customHeight="1" x14ac:dyDescent="0.2">
      <c r="A36" s="73">
        <v>32</v>
      </c>
      <c r="B36" s="111" t="s">
        <v>12</v>
      </c>
      <c r="C36" s="68" t="s">
        <v>217</v>
      </c>
      <c r="D36" s="69" t="s">
        <v>218</v>
      </c>
      <c r="E36" s="70">
        <v>43777</v>
      </c>
      <c r="F36" s="76" t="s">
        <v>277</v>
      </c>
      <c r="G36" s="70">
        <v>44120</v>
      </c>
      <c r="H36" s="77" t="s">
        <v>278</v>
      </c>
      <c r="I36" s="13">
        <v>3722124</v>
      </c>
      <c r="J36" s="13">
        <v>947719646</v>
      </c>
      <c r="K36" s="12">
        <f t="shared" si="12"/>
        <v>3.9274526129217755E-3</v>
      </c>
      <c r="L36" s="13">
        <v>70951607</v>
      </c>
      <c r="M36" s="13">
        <v>2573251129</v>
      </c>
      <c r="N36" s="12">
        <f t="shared" si="8"/>
        <v>2.7572748808070181E-2</v>
      </c>
      <c r="O36" s="13">
        <v>79805508</v>
      </c>
      <c r="P36" s="13">
        <v>1368919838</v>
      </c>
      <c r="Q36" s="12">
        <f t="shared" si="2"/>
        <v>5.8298160187813718E-2</v>
      </c>
      <c r="R36" s="13">
        <v>6887723</v>
      </c>
      <c r="S36" s="13">
        <v>184333624</v>
      </c>
      <c r="T36" s="12">
        <f>+R36/S36</f>
        <v>3.7365526975154571E-2</v>
      </c>
      <c r="U36" s="71" t="s">
        <v>7</v>
      </c>
    </row>
    <row r="37" spans="1:22" s="38" customFormat="1" ht="56.25" hidden="1" x14ac:dyDescent="0.2">
      <c r="A37" s="73">
        <v>33</v>
      </c>
      <c r="B37" s="74" t="s">
        <v>165</v>
      </c>
      <c r="C37" s="68" t="s">
        <v>166</v>
      </c>
      <c r="D37" s="69">
        <v>190410</v>
      </c>
      <c r="E37" s="19">
        <v>43017</v>
      </c>
      <c r="F37" s="76" t="s">
        <v>6</v>
      </c>
      <c r="G37" s="70">
        <v>44007</v>
      </c>
      <c r="H37" s="112" t="s">
        <v>271</v>
      </c>
      <c r="I37" s="13">
        <v>1033775</v>
      </c>
      <c r="J37" s="13">
        <v>29666066</v>
      </c>
      <c r="K37" s="12">
        <f t="shared" si="12"/>
        <v>3.4847053869562619E-2</v>
      </c>
      <c r="L37" s="13">
        <v>1552270</v>
      </c>
      <c r="M37" s="13">
        <v>27927244</v>
      </c>
      <c r="N37" s="12">
        <f t="shared" si="8"/>
        <v>5.5582641810269569E-2</v>
      </c>
      <c r="O37" s="13">
        <v>2686059</v>
      </c>
      <c r="P37" s="13">
        <v>33446186</v>
      </c>
      <c r="Q37" s="12">
        <f t="shared" si="2"/>
        <v>8.0309874495106862E-2</v>
      </c>
      <c r="R37" s="13">
        <v>546574</v>
      </c>
      <c r="S37" s="13">
        <v>12428534</v>
      </c>
      <c r="T37" s="12">
        <f t="shared" ref="T37:T43" si="13">R37/S37</f>
        <v>4.3977350828343871E-2</v>
      </c>
      <c r="U37" s="71" t="s">
        <v>267</v>
      </c>
    </row>
    <row r="38" spans="1:22" s="38" customFormat="1" ht="109.5" hidden="1" customHeight="1" x14ac:dyDescent="0.2">
      <c r="A38" s="73">
        <v>34</v>
      </c>
      <c r="B38" s="74" t="s">
        <v>231</v>
      </c>
      <c r="C38" s="68" t="s">
        <v>232</v>
      </c>
      <c r="D38" s="69" t="s">
        <v>254</v>
      </c>
      <c r="E38" s="19">
        <v>43937</v>
      </c>
      <c r="F38" s="76" t="s">
        <v>6</v>
      </c>
      <c r="G38" s="70">
        <v>44291</v>
      </c>
      <c r="H38" s="76" t="s">
        <v>296</v>
      </c>
      <c r="I38" s="13">
        <v>13123319</v>
      </c>
      <c r="J38" s="13">
        <v>117596494</v>
      </c>
      <c r="K38" s="12">
        <f t="shared" si="12"/>
        <v>0.11159617564788964</v>
      </c>
      <c r="L38" s="13">
        <v>24206247</v>
      </c>
      <c r="M38" s="13">
        <v>189339533</v>
      </c>
      <c r="N38" s="12">
        <f t="shared" si="8"/>
        <v>0.12784570985500424</v>
      </c>
      <c r="O38" s="13">
        <v>64314</v>
      </c>
      <c r="P38" s="13">
        <v>71321388</v>
      </c>
      <c r="Q38" s="12">
        <f t="shared" si="2"/>
        <v>9.0174913589735519E-4</v>
      </c>
      <c r="R38" s="13">
        <v>47338</v>
      </c>
      <c r="S38" s="13">
        <v>8603829</v>
      </c>
      <c r="T38" s="12">
        <f t="shared" si="13"/>
        <v>5.5019689489412211E-3</v>
      </c>
      <c r="U38" s="71" t="s">
        <v>7</v>
      </c>
    </row>
    <row r="39" spans="1:22" s="38" customFormat="1" ht="135" hidden="1" x14ac:dyDescent="0.2">
      <c r="A39" s="73">
        <v>35</v>
      </c>
      <c r="B39" s="74" t="s">
        <v>5</v>
      </c>
      <c r="C39" s="68" t="s">
        <v>229</v>
      </c>
      <c r="D39" s="69" t="s">
        <v>258</v>
      </c>
      <c r="E39" s="19" t="s">
        <v>250</v>
      </c>
      <c r="F39" s="76" t="s">
        <v>266</v>
      </c>
      <c r="G39" s="70" t="s">
        <v>295</v>
      </c>
      <c r="H39" s="112" t="s">
        <v>294</v>
      </c>
      <c r="I39" s="13">
        <v>146852182</v>
      </c>
      <c r="J39" s="13">
        <v>751172023</v>
      </c>
      <c r="K39" s="12">
        <f t="shared" si="12"/>
        <v>0.19549740605821259</v>
      </c>
      <c r="L39" s="13">
        <v>106546616</v>
      </c>
      <c r="M39" s="13">
        <v>850280768</v>
      </c>
      <c r="N39" s="12">
        <f t="shared" si="8"/>
        <v>0.12530756899349274</v>
      </c>
      <c r="O39" s="13">
        <v>28754543</v>
      </c>
      <c r="P39" s="13">
        <v>370815593</v>
      </c>
      <c r="Q39" s="12">
        <f t="shared" si="2"/>
        <v>7.7544050311821711E-2</v>
      </c>
      <c r="R39" s="13">
        <v>6588525</v>
      </c>
      <c r="S39" s="13">
        <v>119106704</v>
      </c>
      <c r="T39" s="12">
        <f t="shared" si="13"/>
        <v>5.531615583955711E-2</v>
      </c>
      <c r="U39" s="71" t="s">
        <v>267</v>
      </c>
      <c r="V39" s="144" t="s">
        <v>377</v>
      </c>
    </row>
    <row r="40" spans="1:22" s="38" customFormat="1" ht="89.25" hidden="1" customHeight="1" x14ac:dyDescent="0.2">
      <c r="A40" s="73">
        <v>36</v>
      </c>
      <c r="B40" s="74" t="s">
        <v>227</v>
      </c>
      <c r="C40" s="68" t="s">
        <v>228</v>
      </c>
      <c r="D40" s="69">
        <v>830241</v>
      </c>
      <c r="E40" s="19">
        <v>43886</v>
      </c>
      <c r="F40" s="76" t="s">
        <v>6</v>
      </c>
      <c r="G40" s="70" t="s">
        <v>291</v>
      </c>
      <c r="H40" s="112" t="s">
        <v>292</v>
      </c>
      <c r="I40" s="13">
        <v>6058813</v>
      </c>
      <c r="J40" s="13">
        <v>164639738</v>
      </c>
      <c r="K40" s="12">
        <f t="shared" si="12"/>
        <v>3.6800429067738193E-2</v>
      </c>
      <c r="L40" s="13">
        <v>6371120</v>
      </c>
      <c r="M40" s="13">
        <v>198706446</v>
      </c>
      <c r="N40" s="12">
        <f t="shared" si="8"/>
        <v>3.2062975953985912E-2</v>
      </c>
      <c r="O40" s="13">
        <v>3104649</v>
      </c>
      <c r="P40" s="13">
        <v>216395330</v>
      </c>
      <c r="Q40" s="12">
        <f t="shared" si="2"/>
        <v>1.4347116455794125E-2</v>
      </c>
      <c r="R40" s="13">
        <v>684162</v>
      </c>
      <c r="S40" s="13">
        <v>68821386</v>
      </c>
      <c r="T40" s="12">
        <f t="shared" si="13"/>
        <v>9.941124986933567E-3</v>
      </c>
      <c r="U40" s="71" t="s">
        <v>267</v>
      </c>
    </row>
    <row r="41" spans="1:22" s="38" customFormat="1" ht="22.5" hidden="1" x14ac:dyDescent="0.2">
      <c r="A41" s="73">
        <v>37</v>
      </c>
      <c r="B41" s="74" t="s">
        <v>117</v>
      </c>
      <c r="C41" s="68" t="s">
        <v>236</v>
      </c>
      <c r="D41" s="69">
        <v>283620</v>
      </c>
      <c r="E41" s="19">
        <v>43852</v>
      </c>
      <c r="F41" s="76"/>
      <c r="G41" s="70">
        <v>44215</v>
      </c>
      <c r="H41" s="112" t="s">
        <v>327</v>
      </c>
      <c r="I41" s="13">
        <v>14577777</v>
      </c>
      <c r="J41" s="13">
        <v>662064673</v>
      </c>
      <c r="K41" s="12">
        <f t="shared" si="12"/>
        <v>2.2018660101503409E-2</v>
      </c>
      <c r="L41" s="13">
        <v>16818423</v>
      </c>
      <c r="M41" s="13">
        <v>711548773</v>
      </c>
      <c r="N41" s="12">
        <f t="shared" si="8"/>
        <v>2.3636360061575146E-2</v>
      </c>
      <c r="O41" s="13">
        <v>33833655</v>
      </c>
      <c r="P41" s="13">
        <v>1383998327</v>
      </c>
      <c r="Q41" s="12">
        <f t="shared" si="2"/>
        <v>2.4446312065520292E-2</v>
      </c>
      <c r="R41" s="13">
        <v>18190500</v>
      </c>
      <c r="S41" s="13">
        <v>519513741</v>
      </c>
      <c r="T41" s="12">
        <f t="shared" si="13"/>
        <v>3.5014473274538466E-2</v>
      </c>
      <c r="U41" s="71" t="s">
        <v>7</v>
      </c>
    </row>
    <row r="42" spans="1:22" s="38" customFormat="1" ht="71.25" hidden="1" x14ac:dyDescent="0.2">
      <c r="A42" s="73">
        <v>38</v>
      </c>
      <c r="B42" s="74" t="s">
        <v>17</v>
      </c>
      <c r="C42" s="68" t="s">
        <v>297</v>
      </c>
      <c r="D42" s="69" t="s">
        <v>304</v>
      </c>
      <c r="E42" s="19">
        <v>44011</v>
      </c>
      <c r="F42" s="76" t="s">
        <v>6</v>
      </c>
      <c r="G42" s="70">
        <v>44370</v>
      </c>
      <c r="H42" s="112" t="s">
        <v>298</v>
      </c>
      <c r="I42" s="13">
        <v>79152375</v>
      </c>
      <c r="J42" s="13">
        <v>2492778090</v>
      </c>
      <c r="K42" s="12">
        <f>I42/J42</f>
        <v>3.1752675987295767E-2</v>
      </c>
      <c r="L42" s="13">
        <v>88291388</v>
      </c>
      <c r="M42" s="13">
        <v>3044908290</v>
      </c>
      <c r="N42" s="12">
        <f t="shared" si="8"/>
        <v>2.8996403041091263E-2</v>
      </c>
      <c r="O42" s="13">
        <v>14284746</v>
      </c>
      <c r="P42" s="13">
        <v>2623258394</v>
      </c>
      <c r="Q42" s="12">
        <f t="shared" si="2"/>
        <v>5.4454208676783522E-3</v>
      </c>
      <c r="R42" s="13">
        <v>810181</v>
      </c>
      <c r="S42" s="13">
        <v>792059274</v>
      </c>
      <c r="T42" s="12">
        <f t="shared" si="13"/>
        <v>1.0228792548674836E-3</v>
      </c>
      <c r="U42" s="71" t="s">
        <v>7</v>
      </c>
      <c r="V42" s="144" t="s">
        <v>378</v>
      </c>
    </row>
    <row r="43" spans="1:22" s="38" customFormat="1" ht="51" hidden="1" x14ac:dyDescent="0.2">
      <c r="A43" s="73">
        <v>39</v>
      </c>
      <c r="B43" s="74" t="s">
        <v>5</v>
      </c>
      <c r="C43" s="68" t="s">
        <v>234</v>
      </c>
      <c r="D43" s="69" t="s">
        <v>249</v>
      </c>
      <c r="E43" s="19">
        <v>43921</v>
      </c>
      <c r="F43" s="19">
        <v>44110</v>
      </c>
      <c r="G43" s="19">
        <v>44263</v>
      </c>
      <c r="H43" s="112" t="s">
        <v>300</v>
      </c>
      <c r="I43" s="13">
        <v>59416453</v>
      </c>
      <c r="J43" s="13">
        <v>549330067</v>
      </c>
      <c r="K43" s="12">
        <f t="shared" ref="K43" si="14">I43/J43</f>
        <v>0.10816166193939644</v>
      </c>
      <c r="L43" s="13">
        <v>158253040</v>
      </c>
      <c r="M43" s="13">
        <v>1072926223</v>
      </c>
      <c r="N43" s="12">
        <f t="shared" si="8"/>
        <v>0.14749666529494451</v>
      </c>
      <c r="O43" s="13">
        <v>212471204</v>
      </c>
      <c r="P43" s="13">
        <v>1255624410</v>
      </c>
      <c r="Q43" s="12">
        <f t="shared" si="2"/>
        <v>0.16921557299128964</v>
      </c>
      <c r="R43" s="13">
        <v>15545478</v>
      </c>
      <c r="S43" s="13">
        <v>293898638</v>
      </c>
      <c r="T43" s="12">
        <f t="shared" si="13"/>
        <v>5.2894011710255019E-2</v>
      </c>
      <c r="U43" s="71" t="s">
        <v>267</v>
      </c>
    </row>
    <row r="44" spans="1:22" s="38" customFormat="1" ht="363" hidden="1" customHeight="1" x14ac:dyDescent="0.2">
      <c r="A44" s="73">
        <v>40</v>
      </c>
      <c r="B44" s="74" t="s">
        <v>122</v>
      </c>
      <c r="C44" s="68" t="s">
        <v>230</v>
      </c>
      <c r="D44" s="69" t="s">
        <v>247</v>
      </c>
      <c r="E44" s="19">
        <v>43965</v>
      </c>
      <c r="F44" s="19">
        <v>44204</v>
      </c>
      <c r="G44" s="19">
        <v>44384</v>
      </c>
      <c r="H44" s="112" t="s">
        <v>301</v>
      </c>
      <c r="I44" s="13">
        <v>837512268</v>
      </c>
      <c r="J44" s="13">
        <v>1405980285</v>
      </c>
      <c r="K44" s="12">
        <f>I44/J44</f>
        <v>0.59567852902005669</v>
      </c>
      <c r="L44" s="13">
        <v>1408200510</v>
      </c>
      <c r="M44" s="13">
        <v>2539900730</v>
      </c>
      <c r="N44" s="12">
        <f>L44/M44</f>
        <v>0.55443131826652137</v>
      </c>
      <c r="O44" s="13">
        <v>630705322</v>
      </c>
      <c r="P44" s="13">
        <v>1450803720</v>
      </c>
      <c r="Q44" s="12">
        <f>O44/P44</f>
        <v>0.43472822222981344</v>
      </c>
      <c r="R44" s="13">
        <v>112360463</v>
      </c>
      <c r="S44" s="13">
        <v>272460804</v>
      </c>
      <c r="T44" s="12">
        <f>R44/S44</f>
        <v>0.41239129207003294</v>
      </c>
      <c r="U44" s="71" t="s">
        <v>267</v>
      </c>
      <c r="V44" s="144" t="s">
        <v>380</v>
      </c>
    </row>
    <row r="45" spans="1:22" s="78" customFormat="1" ht="165.75" hidden="1" customHeight="1" x14ac:dyDescent="0.2">
      <c r="A45" s="73">
        <v>41</v>
      </c>
      <c r="B45" s="1" t="s">
        <v>227</v>
      </c>
      <c r="C45" s="1" t="s">
        <v>284</v>
      </c>
      <c r="D45" s="66" t="s">
        <v>305</v>
      </c>
      <c r="E45" s="3">
        <v>44079</v>
      </c>
      <c r="F45" s="66" t="s">
        <v>6</v>
      </c>
      <c r="G45" s="30">
        <v>44453</v>
      </c>
      <c r="H45" s="48" t="s">
        <v>323</v>
      </c>
      <c r="I45" s="62">
        <v>39171358</v>
      </c>
      <c r="J45" s="62">
        <v>1073747895</v>
      </c>
      <c r="K45" s="63">
        <f t="shared" ref="K45:K46" si="15">I45/J45</f>
        <v>3.6480963718210593E-2</v>
      </c>
      <c r="L45" s="62">
        <v>23662732</v>
      </c>
      <c r="M45" s="62">
        <v>1199542312</v>
      </c>
      <c r="N45" s="63">
        <f t="shared" ref="N45:N46" si="16">L45/M45</f>
        <v>1.9726467139410085E-2</v>
      </c>
      <c r="O45" s="13">
        <v>166986</v>
      </c>
      <c r="P45" s="13">
        <v>1482883526</v>
      </c>
      <c r="Q45" s="12">
        <f t="shared" ref="Q45:Q46" si="17">O45/P45</f>
        <v>1.1260897910872064E-4</v>
      </c>
      <c r="R45" s="13">
        <v>0</v>
      </c>
      <c r="S45" s="13">
        <v>382022216</v>
      </c>
      <c r="T45" s="12">
        <f t="shared" ref="T45:T46" si="18">R45/S45</f>
        <v>0</v>
      </c>
      <c r="U45" s="41" t="s">
        <v>7</v>
      </c>
    </row>
    <row r="46" spans="1:22" s="78" customFormat="1" ht="165.75" hidden="1" customHeight="1" x14ac:dyDescent="0.2">
      <c r="A46" s="73">
        <v>42</v>
      </c>
      <c r="B46" s="1" t="s">
        <v>5</v>
      </c>
      <c r="C46" s="1" t="s">
        <v>261</v>
      </c>
      <c r="D46" s="66" t="s">
        <v>262</v>
      </c>
      <c r="E46" s="3">
        <v>44124</v>
      </c>
      <c r="F46" s="3">
        <v>44320</v>
      </c>
      <c r="G46" s="30">
        <v>44512</v>
      </c>
      <c r="H46" s="48" t="s">
        <v>339</v>
      </c>
      <c r="I46" s="62">
        <v>61328654</v>
      </c>
      <c r="J46" s="62">
        <v>308163608</v>
      </c>
      <c r="K46" s="63">
        <f t="shared" si="15"/>
        <v>0.19901329166680837</v>
      </c>
      <c r="L46" s="62">
        <v>76726991</v>
      </c>
      <c r="M46" s="62">
        <v>430626539</v>
      </c>
      <c r="N46" s="63">
        <f t="shared" si="16"/>
        <v>0.1781752494357994</v>
      </c>
      <c r="O46" s="13">
        <v>130469659</v>
      </c>
      <c r="P46" s="13">
        <v>609928681</v>
      </c>
      <c r="Q46" s="12">
        <f t="shared" si="17"/>
        <v>0.21390969643547555</v>
      </c>
      <c r="R46" s="13">
        <v>42451821</v>
      </c>
      <c r="S46" s="13">
        <v>174692589</v>
      </c>
      <c r="T46" s="12">
        <f t="shared" si="18"/>
        <v>0.24300871172044969</v>
      </c>
      <c r="U46" s="41" t="s">
        <v>7</v>
      </c>
    </row>
    <row r="47" spans="1:22" s="38" customFormat="1" ht="137.25" hidden="1" customHeight="1" x14ac:dyDescent="0.2">
      <c r="A47" s="73">
        <v>43</v>
      </c>
      <c r="B47" s="68" t="s">
        <v>113</v>
      </c>
      <c r="C47" s="68" t="s">
        <v>287</v>
      </c>
      <c r="D47" s="69">
        <v>391620</v>
      </c>
      <c r="E47" s="70">
        <v>44330</v>
      </c>
      <c r="F47" s="69" t="s">
        <v>6</v>
      </c>
      <c r="G47" s="70">
        <v>44630</v>
      </c>
      <c r="H47" s="77" t="s">
        <v>346</v>
      </c>
      <c r="I47" s="13">
        <v>691728</v>
      </c>
      <c r="J47" s="13">
        <v>320474935</v>
      </c>
      <c r="K47" s="12">
        <f>I47/J47</f>
        <v>2.1584464944192907E-3</v>
      </c>
      <c r="L47" s="13">
        <v>1153670</v>
      </c>
      <c r="M47" s="13">
        <v>421281282</v>
      </c>
      <c r="N47" s="12">
        <f>L47/M47</f>
        <v>2.7384791332836856E-3</v>
      </c>
      <c r="O47" s="13">
        <v>1072643</v>
      </c>
      <c r="P47" s="13">
        <v>431295869</v>
      </c>
      <c r="Q47" s="12">
        <f>O47/P47</f>
        <v>2.487023588904349E-3</v>
      </c>
      <c r="R47" s="13">
        <v>125571</v>
      </c>
      <c r="S47" s="13">
        <v>117294920</v>
      </c>
      <c r="T47" s="12">
        <f>R47/S47</f>
        <v>1.0705578724125478E-3</v>
      </c>
      <c r="U47" s="41" t="s">
        <v>7</v>
      </c>
    </row>
    <row r="48" spans="1:22" s="38" customFormat="1" ht="137.25" hidden="1" customHeight="1" x14ac:dyDescent="0.2">
      <c r="A48" s="73">
        <v>44</v>
      </c>
      <c r="B48" s="68" t="s">
        <v>288</v>
      </c>
      <c r="C48" s="68" t="s">
        <v>8</v>
      </c>
      <c r="D48" s="69" t="s">
        <v>299</v>
      </c>
      <c r="E48" s="70">
        <v>44092</v>
      </c>
      <c r="F48" s="69" t="s">
        <v>321</v>
      </c>
      <c r="G48" s="70" t="s">
        <v>351</v>
      </c>
      <c r="H48" s="77"/>
      <c r="I48" s="13">
        <v>1045383</v>
      </c>
      <c r="J48" s="13">
        <v>722875136</v>
      </c>
      <c r="K48" s="12">
        <v>1.4461460187779928E-3</v>
      </c>
      <c r="L48" s="13">
        <v>619038</v>
      </c>
      <c r="M48" s="13">
        <v>723450685</v>
      </c>
      <c r="N48" s="12">
        <v>8.5487613704596991E-4</v>
      </c>
      <c r="O48" s="13">
        <v>407795</v>
      </c>
      <c r="P48" s="13">
        <v>878805900</v>
      </c>
      <c r="Q48" s="12">
        <v>8.5487613704596991E-4</v>
      </c>
      <c r="R48" s="13">
        <v>113195</v>
      </c>
      <c r="S48" s="13">
        <v>252041279</v>
      </c>
      <c r="T48" s="12">
        <v>8.5487613704596991E-4</v>
      </c>
      <c r="U48" s="41" t="s">
        <v>7</v>
      </c>
    </row>
    <row r="49" spans="1:22" s="38" customFormat="1" ht="137.25" hidden="1" customHeight="1" x14ac:dyDescent="0.2">
      <c r="A49" s="73">
        <v>45</v>
      </c>
      <c r="B49" s="68" t="s">
        <v>113</v>
      </c>
      <c r="C49" s="68" t="s">
        <v>279</v>
      </c>
      <c r="D49" s="69">
        <v>701610</v>
      </c>
      <c r="E49" s="70">
        <v>44253</v>
      </c>
      <c r="F49" s="69" t="s">
        <v>6</v>
      </c>
      <c r="G49" s="70">
        <v>44550</v>
      </c>
      <c r="H49" s="77" t="s">
        <v>353</v>
      </c>
      <c r="I49" s="13">
        <v>1233750</v>
      </c>
      <c r="J49" s="13">
        <v>6845242</v>
      </c>
      <c r="K49" s="12">
        <f>I49/J49</f>
        <v>0.18023467979656527</v>
      </c>
      <c r="L49" s="13">
        <v>749348</v>
      </c>
      <c r="M49" s="13">
        <v>10195331</v>
      </c>
      <c r="N49" s="12">
        <f>L49/M49</f>
        <v>7.3499134064406543E-2</v>
      </c>
      <c r="O49" s="13">
        <v>24790</v>
      </c>
      <c r="P49" s="13">
        <v>11091583</v>
      </c>
      <c r="Q49" s="12">
        <f>O49/P49</f>
        <v>2.2350281289875394E-3</v>
      </c>
      <c r="R49" s="13">
        <v>0</v>
      </c>
      <c r="S49" s="13">
        <v>3152631</v>
      </c>
      <c r="T49" s="12">
        <v>8.5487613704596991E-4</v>
      </c>
      <c r="U49" s="41" t="s">
        <v>7</v>
      </c>
    </row>
    <row r="50" spans="1:22" s="38" customFormat="1" ht="137.25" hidden="1" customHeight="1" x14ac:dyDescent="0.2">
      <c r="A50" s="73">
        <v>46</v>
      </c>
      <c r="B50" s="68" t="s">
        <v>17</v>
      </c>
      <c r="C50" s="68" t="s">
        <v>264</v>
      </c>
      <c r="D50" s="69" t="s">
        <v>273</v>
      </c>
      <c r="E50" s="70">
        <v>44194</v>
      </c>
      <c r="F50" s="69"/>
      <c r="G50" s="70">
        <v>44551</v>
      </c>
      <c r="H50" s="77" t="s">
        <v>354</v>
      </c>
      <c r="I50" s="13">
        <v>12380764</v>
      </c>
      <c r="J50" s="13">
        <v>462647758</v>
      </c>
      <c r="K50" s="12">
        <f t="shared" ref="K50:K52" si="19">I50/J50</f>
        <v>2.6760670047384083E-2</v>
      </c>
      <c r="L50" s="13">
        <v>24219540</v>
      </c>
      <c r="M50" s="13">
        <v>616559646</v>
      </c>
      <c r="N50" s="12">
        <f t="shared" ref="N50:N56" si="20">L50/M50</f>
        <v>3.9281746960131085E-2</v>
      </c>
      <c r="O50" s="13">
        <v>18701749</v>
      </c>
      <c r="P50" s="13">
        <v>644150902</v>
      </c>
      <c r="Q50" s="12">
        <f t="shared" ref="Q50:Q52" si="21">O50/P50</f>
        <v>2.9033179868154558E-2</v>
      </c>
      <c r="R50" s="13">
        <v>4624617</v>
      </c>
      <c r="S50" s="13">
        <v>185839429</v>
      </c>
      <c r="T50" s="12">
        <f t="shared" ref="T50:T52" si="22">R50/S50</f>
        <v>2.4885015117001894E-2</v>
      </c>
      <c r="U50" s="41" t="s">
        <v>7</v>
      </c>
    </row>
    <row r="51" spans="1:22" s="38" customFormat="1" ht="228.75" hidden="1" customHeight="1" x14ac:dyDescent="0.2">
      <c r="A51" s="73">
        <v>47</v>
      </c>
      <c r="B51" s="68" t="s">
        <v>122</v>
      </c>
      <c r="C51" s="68" t="s">
        <v>217</v>
      </c>
      <c r="D51" s="69" t="s">
        <v>306</v>
      </c>
      <c r="E51" s="70">
        <v>44371</v>
      </c>
      <c r="F51" s="69"/>
      <c r="G51" s="70">
        <v>44786</v>
      </c>
      <c r="H51" s="77" t="s">
        <v>361</v>
      </c>
      <c r="I51" s="13">
        <v>611261949</v>
      </c>
      <c r="J51" s="13">
        <v>950145901</v>
      </c>
      <c r="K51" s="12">
        <f t="shared" si="19"/>
        <v>0.64333482716356005</v>
      </c>
      <c r="L51" s="13">
        <v>1867567664</v>
      </c>
      <c r="M51" s="13">
        <v>2581235547</v>
      </c>
      <c r="N51" s="12">
        <f t="shared" si="20"/>
        <v>0.72351694759920337</v>
      </c>
      <c r="O51" s="13">
        <v>665897903</v>
      </c>
      <c r="P51" s="13">
        <v>1386665894</v>
      </c>
      <c r="Q51" s="12">
        <f t="shared" si="21"/>
        <v>0.48021510147562624</v>
      </c>
      <c r="R51" s="13">
        <v>87043183</v>
      </c>
      <c r="S51" s="13">
        <v>187375954</v>
      </c>
      <c r="T51" s="12">
        <f t="shared" si="22"/>
        <v>0.46453763752418309</v>
      </c>
      <c r="U51" s="41" t="s">
        <v>7</v>
      </c>
    </row>
    <row r="52" spans="1:22" s="38" customFormat="1" ht="137.25" hidden="1" customHeight="1" x14ac:dyDescent="0.2">
      <c r="A52" s="73">
        <v>48</v>
      </c>
      <c r="B52" s="68" t="s">
        <v>285</v>
      </c>
      <c r="C52" s="68" t="s">
        <v>286</v>
      </c>
      <c r="D52" s="69">
        <v>850710</v>
      </c>
      <c r="E52" s="70">
        <v>44313</v>
      </c>
      <c r="F52" s="69" t="s">
        <v>6</v>
      </c>
      <c r="G52" s="70" t="s">
        <v>363</v>
      </c>
      <c r="H52" s="128">
        <v>0.39</v>
      </c>
      <c r="I52" s="13">
        <v>17555480</v>
      </c>
      <c r="J52" s="13">
        <v>282816804</v>
      </c>
      <c r="K52" s="12">
        <f t="shared" si="19"/>
        <v>6.2073680742110358E-2</v>
      </c>
      <c r="L52" s="13">
        <v>12699594</v>
      </c>
      <c r="M52" s="13">
        <v>416834566</v>
      </c>
      <c r="N52" s="12">
        <f t="shared" si="20"/>
        <v>3.0466748767663379E-2</v>
      </c>
      <c r="O52" s="13">
        <v>8445945</v>
      </c>
      <c r="P52" s="13">
        <v>455647375</v>
      </c>
      <c r="Q52" s="12">
        <f t="shared" si="21"/>
        <v>1.8536143218206843E-2</v>
      </c>
      <c r="R52" s="13">
        <v>623214</v>
      </c>
      <c r="S52" s="13">
        <v>123284269</v>
      </c>
      <c r="T52" s="12">
        <f t="shared" si="22"/>
        <v>5.0550974999089299E-3</v>
      </c>
      <c r="U52" s="41" t="s">
        <v>7</v>
      </c>
      <c r="V52" s="144" t="s">
        <v>379</v>
      </c>
    </row>
    <row r="53" spans="1:22" s="38" customFormat="1" ht="137.25" hidden="1" customHeight="1" x14ac:dyDescent="0.2">
      <c r="A53" s="73">
        <v>49</v>
      </c>
      <c r="B53" s="68" t="s">
        <v>122</v>
      </c>
      <c r="C53" s="68" t="s">
        <v>342</v>
      </c>
      <c r="D53" s="69" t="s">
        <v>343</v>
      </c>
      <c r="E53" s="70">
        <v>44543</v>
      </c>
      <c r="F53" s="70" t="s">
        <v>6</v>
      </c>
      <c r="G53" s="70">
        <v>44968</v>
      </c>
      <c r="H53" s="77" t="s">
        <v>369</v>
      </c>
      <c r="I53" s="13">
        <v>297673891</v>
      </c>
      <c r="J53" s="13">
        <v>782863239</v>
      </c>
      <c r="K53" s="12">
        <f>I53/J53</f>
        <v>0.38023741078995793</v>
      </c>
      <c r="L53" s="13">
        <v>349459296</v>
      </c>
      <c r="M53" s="13">
        <v>981087069</v>
      </c>
      <c r="N53" s="12">
        <f>L53/M53</f>
        <v>0.35619600649328303</v>
      </c>
      <c r="O53" s="13">
        <v>370692461</v>
      </c>
      <c r="P53" s="13">
        <v>1061884186</v>
      </c>
      <c r="Q53" s="12">
        <f>O53/P53</f>
        <v>0.34908935069120617</v>
      </c>
      <c r="R53" s="13">
        <v>83744719</v>
      </c>
      <c r="S53" s="13">
        <v>227864273</v>
      </c>
      <c r="T53" s="12">
        <f>R53/S53</f>
        <v>0.36752018163022865</v>
      </c>
      <c r="U53" s="41" t="s">
        <v>7</v>
      </c>
    </row>
    <row r="54" spans="1:22" ht="135.75" hidden="1" customHeight="1" x14ac:dyDescent="0.2">
      <c r="A54" s="120">
        <v>1</v>
      </c>
      <c r="B54" s="14" t="s">
        <v>16</v>
      </c>
      <c r="C54" s="14" t="s">
        <v>10</v>
      </c>
      <c r="D54" s="67">
        <v>110100</v>
      </c>
      <c r="E54" s="16">
        <v>41878</v>
      </c>
      <c r="F54" s="15" t="s">
        <v>6</v>
      </c>
      <c r="G54" s="15" t="s">
        <v>6</v>
      </c>
      <c r="H54" s="51" t="s">
        <v>6</v>
      </c>
      <c r="I54" s="29">
        <v>6192423</v>
      </c>
      <c r="J54" s="29">
        <v>951074316</v>
      </c>
      <c r="K54" s="17">
        <f>(I54/J54)</f>
        <v>6.510977003399596E-3</v>
      </c>
      <c r="L54" s="29">
        <v>10035</v>
      </c>
      <c r="M54" s="29">
        <v>1106553499</v>
      </c>
      <c r="N54" s="17">
        <f t="shared" si="20"/>
        <v>9.0686984488944257E-6</v>
      </c>
      <c r="O54" s="29">
        <v>4981546</v>
      </c>
      <c r="P54" s="29">
        <v>1497749039</v>
      </c>
      <c r="Q54" s="17">
        <f t="shared" si="2"/>
        <v>3.3260218302834112E-3</v>
      </c>
      <c r="R54" s="29">
        <v>7705626</v>
      </c>
      <c r="S54" s="29">
        <v>446359118</v>
      </c>
      <c r="T54" s="17">
        <f t="shared" ref="T54:T60" si="23">R54/S54</f>
        <v>1.7263287987767734E-2</v>
      </c>
      <c r="U54" s="42" t="s">
        <v>87</v>
      </c>
    </row>
    <row r="55" spans="1:22" s="38" customFormat="1" ht="39.950000000000003" hidden="1" customHeight="1" x14ac:dyDescent="0.2">
      <c r="A55" s="120">
        <v>2</v>
      </c>
      <c r="B55" s="14" t="s">
        <v>152</v>
      </c>
      <c r="C55" s="14" t="s">
        <v>153</v>
      </c>
      <c r="D55" s="67">
        <v>64</v>
      </c>
      <c r="E55" s="16">
        <v>43136</v>
      </c>
      <c r="F55" s="64"/>
      <c r="G55" s="15"/>
      <c r="H55" s="51"/>
      <c r="I55" s="29">
        <v>5766654</v>
      </c>
      <c r="J55" s="29">
        <v>829418182</v>
      </c>
      <c r="K55" s="17">
        <f>(I55/J55)</f>
        <v>6.9526496104711632E-3</v>
      </c>
      <c r="L55" s="29">
        <v>8783319</v>
      </c>
      <c r="M55" s="29">
        <v>1081836782</v>
      </c>
      <c r="N55" s="17">
        <f t="shared" si="20"/>
        <v>8.1188947779740027E-3</v>
      </c>
      <c r="O55" s="29">
        <v>7463270</v>
      </c>
      <c r="P55" s="29">
        <v>1310686523</v>
      </c>
      <c r="Q55" s="17">
        <f t="shared" si="2"/>
        <v>5.6941685666512341E-3</v>
      </c>
      <c r="R55" s="29">
        <v>2984406</v>
      </c>
      <c r="S55" s="29">
        <v>520822980</v>
      </c>
      <c r="T55" s="17">
        <f t="shared" si="23"/>
        <v>5.7301734266794451E-3</v>
      </c>
      <c r="U55" s="42" t="s">
        <v>39</v>
      </c>
    </row>
    <row r="56" spans="1:22" s="38" customFormat="1" ht="137.25" hidden="1" customHeight="1" x14ac:dyDescent="0.2">
      <c r="A56" s="120">
        <v>3</v>
      </c>
      <c r="B56" s="14" t="s">
        <v>18</v>
      </c>
      <c r="C56" s="14" t="s">
        <v>344</v>
      </c>
      <c r="D56" s="67">
        <v>721720</v>
      </c>
      <c r="E56" s="16">
        <v>44629</v>
      </c>
      <c r="F56" s="16"/>
      <c r="G56" s="15"/>
      <c r="H56" s="51"/>
      <c r="I56" s="29">
        <v>15872352</v>
      </c>
      <c r="J56" s="29">
        <v>134568999</v>
      </c>
      <c r="K56" s="17">
        <f t="shared" ref="K56" si="24">I56/J56</f>
        <v>0.11794954349032499</v>
      </c>
      <c r="L56" s="29">
        <v>16867180</v>
      </c>
      <c r="M56" s="29">
        <v>184150244</v>
      </c>
      <c r="N56" s="17">
        <f t="shared" si="20"/>
        <v>9.1594665494985711E-2</v>
      </c>
      <c r="O56" s="29">
        <v>16164141</v>
      </c>
      <c r="P56" s="29">
        <v>171906293</v>
      </c>
      <c r="Q56" s="17">
        <f t="shared" si="2"/>
        <v>9.4028791604505141E-2</v>
      </c>
      <c r="R56" s="29">
        <v>4053049</v>
      </c>
      <c r="S56" s="29">
        <v>51542552</v>
      </c>
      <c r="T56" s="17">
        <f t="shared" si="23"/>
        <v>7.8635008216124028E-2</v>
      </c>
      <c r="U56" s="42" t="s">
        <v>39</v>
      </c>
    </row>
    <row r="57" spans="1:22" s="38" customFormat="1" ht="137.25" hidden="1" customHeight="1" x14ac:dyDescent="0.2">
      <c r="A57" s="120">
        <v>4</v>
      </c>
      <c r="B57" s="14" t="s">
        <v>17</v>
      </c>
      <c r="C57" s="14" t="s">
        <v>364</v>
      </c>
      <c r="D57" s="67">
        <v>850710</v>
      </c>
      <c r="E57" s="16">
        <v>44749</v>
      </c>
      <c r="F57" s="16"/>
      <c r="G57" s="15"/>
      <c r="H57" s="51"/>
      <c r="I57" s="29"/>
      <c r="J57" s="29"/>
      <c r="K57" s="17"/>
      <c r="L57" s="29"/>
      <c r="M57" s="29"/>
      <c r="N57" s="17"/>
      <c r="O57" s="29">
        <v>17769895</v>
      </c>
      <c r="P57" s="29">
        <v>455647375</v>
      </c>
      <c r="Q57" s="17">
        <f t="shared" si="2"/>
        <v>3.8999226101105046E-2</v>
      </c>
      <c r="R57" s="29">
        <v>4888671</v>
      </c>
      <c r="S57" s="29">
        <v>123284269</v>
      </c>
      <c r="T57" s="17">
        <f t="shared" si="23"/>
        <v>3.9653647944329379E-2</v>
      </c>
      <c r="U57" s="42" t="s">
        <v>39</v>
      </c>
    </row>
    <row r="58" spans="1:22" s="38" customFormat="1" ht="137.25" hidden="1" customHeight="1" x14ac:dyDescent="0.2">
      <c r="A58" s="120">
        <v>5</v>
      </c>
      <c r="B58" s="14" t="s">
        <v>122</v>
      </c>
      <c r="C58" s="14" t="s">
        <v>366</v>
      </c>
      <c r="D58" s="67">
        <v>72165091</v>
      </c>
      <c r="E58" s="16">
        <v>44879</v>
      </c>
      <c r="F58" s="16"/>
      <c r="G58" s="15"/>
      <c r="H58" s="51"/>
      <c r="I58" s="29">
        <v>52515445</v>
      </c>
      <c r="J58" s="29">
        <v>192133818</v>
      </c>
      <c r="K58" s="17">
        <f>I58/J58</f>
        <v>0.27332744202272607</v>
      </c>
      <c r="L58" s="29">
        <v>76206553</v>
      </c>
      <c r="M58" s="29">
        <v>306674136</v>
      </c>
      <c r="N58" s="17">
        <f t="shared" ref="N58:N59" si="25">L58/M58</f>
        <v>0.24849357690861809</v>
      </c>
      <c r="O58" s="29">
        <v>93993434</v>
      </c>
      <c r="P58" s="29">
        <v>295680116</v>
      </c>
      <c r="Q58" s="17">
        <f t="shared" si="2"/>
        <v>0.31788892425894477</v>
      </c>
      <c r="R58" s="29">
        <v>26449973</v>
      </c>
      <c r="S58" s="29">
        <v>75177110</v>
      </c>
      <c r="T58" s="17">
        <f t="shared" si="23"/>
        <v>0.35183545895818552</v>
      </c>
      <c r="U58" s="42" t="s">
        <v>39</v>
      </c>
    </row>
    <row r="59" spans="1:22" s="38" customFormat="1" ht="137.25" hidden="1" customHeight="1" x14ac:dyDescent="0.2">
      <c r="A59" s="120">
        <v>6</v>
      </c>
      <c r="B59" s="14" t="s">
        <v>5</v>
      </c>
      <c r="C59" s="14" t="s">
        <v>370</v>
      </c>
      <c r="D59" s="67" t="s">
        <v>381</v>
      </c>
      <c r="E59" s="16">
        <v>44971</v>
      </c>
      <c r="F59" s="16"/>
      <c r="G59" s="15"/>
      <c r="H59" s="51"/>
      <c r="I59" s="29">
        <v>238192</v>
      </c>
      <c r="J59" s="29">
        <v>142027193</v>
      </c>
      <c r="K59" s="17">
        <f>I59/J59</f>
        <v>1.6770872884884799E-3</v>
      </c>
      <c r="L59" s="29">
        <v>27923624</v>
      </c>
      <c r="M59" s="29">
        <v>252141407</v>
      </c>
      <c r="N59" s="17">
        <f t="shared" si="25"/>
        <v>0.11074588792153445</v>
      </c>
      <c r="O59" s="29">
        <v>71597413</v>
      </c>
      <c r="P59" s="29">
        <v>306892008</v>
      </c>
      <c r="Q59" s="17">
        <f t="shared" si="2"/>
        <v>0.23329839531044419</v>
      </c>
      <c r="R59" s="29">
        <v>6054320</v>
      </c>
      <c r="S59" s="29">
        <v>59077615</v>
      </c>
      <c r="T59" s="17">
        <f t="shared" si="23"/>
        <v>0.10248077888723166</v>
      </c>
      <c r="U59" s="42" t="s">
        <v>39</v>
      </c>
    </row>
    <row r="60" spans="1:22" s="38" customFormat="1" ht="137.25" hidden="1" customHeight="1" x14ac:dyDescent="0.2">
      <c r="A60" s="129">
        <v>7</v>
      </c>
      <c r="B60" s="14" t="s">
        <v>371</v>
      </c>
      <c r="C60" s="14" t="s">
        <v>372</v>
      </c>
      <c r="D60" s="67">
        <v>870870</v>
      </c>
      <c r="E60" s="16">
        <v>44986</v>
      </c>
      <c r="F60" s="16"/>
      <c r="G60" s="15"/>
      <c r="H60" s="51"/>
      <c r="I60" s="29">
        <v>15964</v>
      </c>
      <c r="J60" s="29">
        <v>310351</v>
      </c>
      <c r="K60" s="17">
        <f>I60/J60</f>
        <v>5.1438532500298048E-2</v>
      </c>
      <c r="L60" s="29">
        <v>28892</v>
      </c>
      <c r="M60" s="29">
        <v>448084</v>
      </c>
      <c r="N60" s="17">
        <f>L60/M60</f>
        <v>6.4478981619517775E-2</v>
      </c>
      <c r="O60" s="29">
        <v>31257811</v>
      </c>
      <c r="P60" s="29">
        <v>1301348327</v>
      </c>
      <c r="Q60" s="17">
        <f t="shared" si="2"/>
        <v>2.4019557524662651E-2</v>
      </c>
      <c r="R60" s="29">
        <v>10935123</v>
      </c>
      <c r="S60" s="29">
        <v>437204195</v>
      </c>
      <c r="T60" s="17">
        <f t="shared" si="23"/>
        <v>2.5011477760408955E-2</v>
      </c>
      <c r="U60" s="42" t="s">
        <v>39</v>
      </c>
    </row>
    <row r="61" spans="1:22" s="38" customFormat="1" hidden="1" x14ac:dyDescent="0.2">
      <c r="A61" s="119"/>
      <c r="B61" s="111"/>
      <c r="C61" s="130"/>
      <c r="D61" s="131"/>
      <c r="E61" s="132"/>
      <c r="F61" s="132"/>
      <c r="G61" s="133"/>
      <c r="H61" s="134"/>
      <c r="I61" s="135"/>
      <c r="J61" s="135"/>
      <c r="K61" s="136"/>
      <c r="L61" s="135"/>
      <c r="M61" s="135"/>
      <c r="N61" s="136"/>
      <c r="O61" s="135"/>
      <c r="P61" s="135"/>
      <c r="Q61" s="136"/>
      <c r="R61" s="136"/>
      <c r="S61" s="136"/>
      <c r="T61" s="136"/>
      <c r="U61" s="137"/>
    </row>
    <row r="62" spans="1:22" s="38" customFormat="1" ht="14.25" hidden="1" x14ac:dyDescent="0.2">
      <c r="A62" s="209" t="s">
        <v>45</v>
      </c>
      <c r="B62" s="205" t="s">
        <v>358</v>
      </c>
      <c r="C62" s="211"/>
      <c r="D62" s="211"/>
      <c r="E62" s="211"/>
      <c r="F62" s="211"/>
      <c r="G62" s="211"/>
      <c r="H62" s="211"/>
      <c r="I62" s="211"/>
      <c r="J62" s="211"/>
      <c r="K62" s="211"/>
      <c r="L62" s="211"/>
      <c r="M62" s="211"/>
      <c r="N62" s="211"/>
      <c r="O62" s="211"/>
      <c r="P62" s="211"/>
      <c r="Q62" s="211"/>
      <c r="R62" s="211"/>
      <c r="S62" s="211"/>
      <c r="T62" s="211"/>
      <c r="U62" s="212"/>
    </row>
    <row r="63" spans="1:22" hidden="1" x14ac:dyDescent="0.2">
      <c r="A63" s="210"/>
      <c r="B63" s="202" t="s">
        <v>0</v>
      </c>
      <c r="C63" s="202" t="s">
        <v>1</v>
      </c>
      <c r="D63" s="203" t="s">
        <v>2</v>
      </c>
      <c r="E63" s="202" t="s">
        <v>3</v>
      </c>
      <c r="F63" s="202" t="s">
        <v>58</v>
      </c>
      <c r="G63" s="202" t="s">
        <v>59</v>
      </c>
      <c r="H63" s="204" t="s">
        <v>57</v>
      </c>
      <c r="I63" s="202">
        <v>2020</v>
      </c>
      <c r="J63" s="202"/>
      <c r="K63" s="202"/>
      <c r="L63" s="202">
        <v>2021</v>
      </c>
      <c r="M63" s="202"/>
      <c r="N63" s="202"/>
      <c r="O63" s="205">
        <v>2022</v>
      </c>
      <c r="P63" s="206"/>
      <c r="Q63" s="207"/>
      <c r="R63" s="205" t="s">
        <v>375</v>
      </c>
      <c r="S63" s="206"/>
      <c r="T63" s="207"/>
      <c r="U63" s="208" t="s">
        <v>4</v>
      </c>
    </row>
    <row r="64" spans="1:22" hidden="1" x14ac:dyDescent="0.2">
      <c r="A64" s="162"/>
      <c r="B64" s="202"/>
      <c r="C64" s="202"/>
      <c r="D64" s="203"/>
      <c r="E64" s="202"/>
      <c r="F64" s="202"/>
      <c r="G64" s="202"/>
      <c r="H64" s="204"/>
      <c r="I64" s="157" t="s">
        <v>78</v>
      </c>
      <c r="J64" s="157" t="s">
        <v>79</v>
      </c>
      <c r="K64" s="157" t="s">
        <v>80</v>
      </c>
      <c r="L64" s="157" t="s">
        <v>78</v>
      </c>
      <c r="M64" s="157" t="s">
        <v>79</v>
      </c>
      <c r="N64" s="157" t="s">
        <v>80</v>
      </c>
      <c r="O64" s="157" t="s">
        <v>78</v>
      </c>
      <c r="P64" s="157" t="s">
        <v>79</v>
      </c>
      <c r="Q64" s="157" t="s">
        <v>80</v>
      </c>
      <c r="R64" s="157" t="s">
        <v>78</v>
      </c>
      <c r="S64" s="157" t="s">
        <v>79</v>
      </c>
      <c r="T64" s="157" t="s">
        <v>80</v>
      </c>
      <c r="U64" s="208"/>
    </row>
    <row r="65" spans="1:22" ht="121.5" customHeight="1" x14ac:dyDescent="0.2">
      <c r="A65" s="121">
        <v>1</v>
      </c>
      <c r="B65" s="68" t="s">
        <v>5</v>
      </c>
      <c r="C65" s="165" t="s">
        <v>21</v>
      </c>
      <c r="D65" s="69" t="s">
        <v>198</v>
      </c>
      <c r="E65" s="70">
        <v>31264</v>
      </c>
      <c r="F65" s="65" t="s">
        <v>6</v>
      </c>
      <c r="G65" s="70">
        <v>31478</v>
      </c>
      <c r="H65" s="83" t="s">
        <v>326</v>
      </c>
      <c r="I65" s="104">
        <v>11309365</v>
      </c>
      <c r="J65" s="104">
        <v>426276964</v>
      </c>
      <c r="K65" s="105">
        <f>I65/J65</f>
        <v>2.6530556316901984E-2</v>
      </c>
      <c r="L65" s="104">
        <v>58064429</v>
      </c>
      <c r="M65" s="104">
        <v>771084420</v>
      </c>
      <c r="N65" s="105">
        <f>L65/M65</f>
        <v>7.5302298287909908E-2</v>
      </c>
      <c r="O65" s="104">
        <v>136072914</v>
      </c>
      <c r="P65" s="104">
        <v>2778577687</v>
      </c>
      <c r="Q65" s="105">
        <f>O65/P65</f>
        <v>4.8972146662171048E-2</v>
      </c>
      <c r="R65" s="104">
        <v>14162415</v>
      </c>
      <c r="S65" s="104">
        <v>170800901</v>
      </c>
      <c r="T65" s="105">
        <f>R65/S65</f>
        <v>8.29176832035564E-2</v>
      </c>
      <c r="U65" s="84" t="s">
        <v>127</v>
      </c>
    </row>
    <row r="66" spans="1:22" ht="167.25" customHeight="1" x14ac:dyDescent="0.2">
      <c r="A66" s="121">
        <v>2</v>
      </c>
      <c r="B66" s="1" t="s">
        <v>5</v>
      </c>
      <c r="C66" s="165" t="s">
        <v>8</v>
      </c>
      <c r="D66" s="66">
        <v>190219</v>
      </c>
      <c r="E66" s="32">
        <v>34838</v>
      </c>
      <c r="F66" s="2" t="s">
        <v>6</v>
      </c>
      <c r="G66" s="32">
        <v>35270</v>
      </c>
      <c r="H66" s="60" t="s">
        <v>352</v>
      </c>
      <c r="I66" s="13">
        <f>I6</f>
        <v>22749716</v>
      </c>
      <c r="J66" s="13">
        <f>J6</f>
        <v>718092359</v>
      </c>
      <c r="K66" s="12">
        <f>(I66/J66)</f>
        <v>3.1680766011325849E-2</v>
      </c>
      <c r="L66" s="13">
        <f>L6</f>
        <v>15005426</v>
      </c>
      <c r="M66" s="13">
        <f>M6</f>
        <v>722408618</v>
      </c>
      <c r="N66" s="12">
        <f>L66/M66</f>
        <v>2.0771382879599037E-2</v>
      </c>
      <c r="O66" s="13">
        <f>O6</f>
        <v>24290511</v>
      </c>
      <c r="P66" s="13">
        <f>P6</f>
        <v>874857917</v>
      </c>
      <c r="Q66" s="12">
        <f>O66/P66</f>
        <v>2.7765092511587798E-2</v>
      </c>
      <c r="R66" s="13">
        <f>R6</f>
        <v>6494158</v>
      </c>
      <c r="S66" s="13">
        <f>S6</f>
        <v>250855734</v>
      </c>
      <c r="T66" s="12">
        <f>R66/S66</f>
        <v>2.588801896790607E-2</v>
      </c>
      <c r="U66" s="41" t="s">
        <v>115</v>
      </c>
    </row>
    <row r="67" spans="1:22" ht="139.5" customHeight="1" x14ac:dyDescent="0.2">
      <c r="A67" s="121">
        <v>3</v>
      </c>
      <c r="B67" s="68" t="s">
        <v>5</v>
      </c>
      <c r="C67" s="165" t="s">
        <v>54</v>
      </c>
      <c r="D67" s="69" t="s">
        <v>185</v>
      </c>
      <c r="E67" s="70" t="s">
        <v>90</v>
      </c>
      <c r="F67" s="70" t="s">
        <v>6</v>
      </c>
      <c r="G67" s="70" t="s">
        <v>73</v>
      </c>
      <c r="H67" s="83" t="s">
        <v>88</v>
      </c>
      <c r="I67" s="45">
        <f>I12</f>
        <v>20814179</v>
      </c>
      <c r="J67" s="45">
        <f>J12</f>
        <v>425340478</v>
      </c>
      <c r="K67" s="12">
        <f t="shared" ref="K67:K68" si="26">(I67/J67)</f>
        <v>4.8935335517255894E-2</v>
      </c>
      <c r="L67" s="45">
        <f>L12</f>
        <v>61927011</v>
      </c>
      <c r="M67" s="45">
        <f>M12</f>
        <v>771931154</v>
      </c>
      <c r="N67" s="12">
        <f>L67/M67</f>
        <v>8.0223489723281721E-2</v>
      </c>
      <c r="O67" s="45">
        <f>O12</f>
        <v>248063992</v>
      </c>
      <c r="P67" s="45">
        <f>P12</f>
        <v>1021195457</v>
      </c>
      <c r="Q67" s="12">
        <f>O67/P67</f>
        <v>0.24291529138676926</v>
      </c>
      <c r="R67" s="45">
        <f>R12</f>
        <v>52095557</v>
      </c>
      <c r="S67" s="45">
        <f>S12</f>
        <v>217690670</v>
      </c>
      <c r="T67" s="12">
        <f>R67/S67</f>
        <v>0.23931001268910607</v>
      </c>
      <c r="U67" s="84" t="s">
        <v>157</v>
      </c>
    </row>
    <row r="68" spans="1:22" ht="90" x14ac:dyDescent="0.2">
      <c r="A68" s="121">
        <v>4</v>
      </c>
      <c r="B68" s="68" t="s">
        <v>5</v>
      </c>
      <c r="C68" s="68" t="s">
        <v>24</v>
      </c>
      <c r="D68" s="69" t="s">
        <v>337</v>
      </c>
      <c r="E68" s="70" t="s">
        <v>89</v>
      </c>
      <c r="F68" s="65" t="s">
        <v>47</v>
      </c>
      <c r="G68" s="65" t="s">
        <v>50</v>
      </c>
      <c r="H68" s="83" t="s">
        <v>348</v>
      </c>
      <c r="I68" s="13">
        <f>I23</f>
        <v>231197597</v>
      </c>
      <c r="J68" s="13">
        <f>J23</f>
        <v>2750041904</v>
      </c>
      <c r="K68" s="12">
        <f t="shared" si="26"/>
        <v>8.4070572402448751E-2</v>
      </c>
      <c r="L68" s="13">
        <f>L23</f>
        <v>198927526</v>
      </c>
      <c r="M68" s="13">
        <f>M23</f>
        <v>5083946326</v>
      </c>
      <c r="N68" s="12">
        <f>L68/M68</f>
        <v>3.912856533961763E-2</v>
      </c>
      <c r="O68" s="13">
        <f>O23</f>
        <v>315226181</v>
      </c>
      <c r="P68" s="13">
        <f>P23</f>
        <v>4672801072</v>
      </c>
      <c r="Q68" s="12">
        <f>O68/P68</f>
        <v>6.7459790421825178E-2</v>
      </c>
      <c r="R68" s="13">
        <f>R23</f>
        <v>50368051</v>
      </c>
      <c r="S68" s="13">
        <f>S23</f>
        <v>773649474</v>
      </c>
      <c r="T68" s="12">
        <f>R68/S68</f>
        <v>6.5104485548968388E-2</v>
      </c>
      <c r="U68" s="71" t="s">
        <v>347</v>
      </c>
    </row>
    <row r="69" spans="1:22" ht="97.5" hidden="1" customHeight="1" x14ac:dyDescent="0.2">
      <c r="A69" s="121">
        <v>5</v>
      </c>
      <c r="B69" s="68" t="s">
        <v>208</v>
      </c>
      <c r="C69" s="68" t="s">
        <v>40</v>
      </c>
      <c r="D69" s="69" t="s">
        <v>199</v>
      </c>
      <c r="E69" s="70">
        <v>41685</v>
      </c>
      <c r="F69" s="65" t="s">
        <v>52</v>
      </c>
      <c r="G69" s="70">
        <v>42063</v>
      </c>
      <c r="H69" s="83" t="s">
        <v>367</v>
      </c>
      <c r="I69" s="104">
        <v>73248845</v>
      </c>
      <c r="J69" s="104">
        <v>119414952</v>
      </c>
      <c r="K69" s="105">
        <f>I69/J69</f>
        <v>0.61339760032730239</v>
      </c>
      <c r="L69" s="104">
        <v>72708066</v>
      </c>
      <c r="M69" s="104">
        <v>137761146</v>
      </c>
      <c r="N69" s="105">
        <f>L69/M69</f>
        <v>0.52778354500622404</v>
      </c>
      <c r="O69" s="104">
        <v>55068528</v>
      </c>
      <c r="P69" s="104">
        <v>92037255</v>
      </c>
      <c r="Q69" s="105">
        <f>O69/P69</f>
        <v>0.59832866592989975</v>
      </c>
      <c r="R69" s="104">
        <v>27780501</v>
      </c>
      <c r="S69" s="104">
        <v>32154897</v>
      </c>
      <c r="T69" s="105">
        <f>R69/S69</f>
        <v>0.86395863746663537</v>
      </c>
      <c r="U69" s="71" t="s">
        <v>125</v>
      </c>
      <c r="V69" s="40" t="s">
        <v>388</v>
      </c>
    </row>
    <row r="70" spans="1:22" ht="102" customHeight="1" x14ac:dyDescent="0.2">
      <c r="A70" s="121">
        <v>6</v>
      </c>
      <c r="B70" s="68" t="s">
        <v>5</v>
      </c>
      <c r="C70" s="165" t="s">
        <v>49</v>
      </c>
      <c r="D70" s="69" t="s">
        <v>188</v>
      </c>
      <c r="E70" s="70" t="s">
        <v>118</v>
      </c>
      <c r="F70" s="65" t="s">
        <v>60</v>
      </c>
      <c r="G70" s="65" t="s">
        <v>71</v>
      </c>
      <c r="H70" s="79" t="s">
        <v>324</v>
      </c>
      <c r="I70" s="45">
        <f>I16</f>
        <v>1239129</v>
      </c>
      <c r="J70" s="45">
        <f>J16</f>
        <v>169512449</v>
      </c>
      <c r="K70" s="12">
        <f t="shared" ref="K70" si="27">(I70/J70)</f>
        <v>7.3099586921784136E-3</v>
      </c>
      <c r="L70" s="45">
        <f>L16</f>
        <v>0</v>
      </c>
      <c r="M70" s="45">
        <f>M16</f>
        <v>132415076</v>
      </c>
      <c r="N70" s="12">
        <f t="shared" ref="N70" si="28">L70/M70</f>
        <v>0</v>
      </c>
      <c r="O70" s="45">
        <f>O16</f>
        <v>4407528</v>
      </c>
      <c r="P70" s="45">
        <f>P16</f>
        <v>244592026</v>
      </c>
      <c r="Q70" s="12">
        <f t="shared" ref="Q70" si="29">O70/P70</f>
        <v>1.8019916969819777E-2</v>
      </c>
      <c r="R70" s="45">
        <f>R16</f>
        <v>0</v>
      </c>
      <c r="S70" s="45">
        <f>S16</f>
        <v>41764739</v>
      </c>
      <c r="T70" s="12">
        <f t="shared" ref="T70" si="30">R70/S70</f>
        <v>0</v>
      </c>
      <c r="U70" s="71" t="s">
        <v>131</v>
      </c>
    </row>
    <row r="71" spans="1:22" ht="94.5" customHeight="1" x14ac:dyDescent="0.2">
      <c r="A71" s="121">
        <v>7</v>
      </c>
      <c r="B71" s="1" t="s">
        <v>5</v>
      </c>
      <c r="C71" s="165" t="s">
        <v>63</v>
      </c>
      <c r="D71" s="66">
        <v>730661</v>
      </c>
      <c r="E71" s="3" t="s">
        <v>91</v>
      </c>
      <c r="F71" s="3" t="s">
        <v>100</v>
      </c>
      <c r="G71" s="2" t="s">
        <v>103</v>
      </c>
      <c r="H71" s="2" t="s">
        <v>104</v>
      </c>
      <c r="I71" s="45">
        <f>I7</f>
        <v>87143</v>
      </c>
      <c r="J71" s="45">
        <f>J7</f>
        <v>471861457</v>
      </c>
      <c r="K71" s="12">
        <f>(I71/J71)</f>
        <v>1.8467920765141027E-4</v>
      </c>
      <c r="L71" s="45">
        <f>L7</f>
        <v>63890</v>
      </c>
      <c r="M71" s="45">
        <f>M7</f>
        <v>805857723</v>
      </c>
      <c r="N71" s="12">
        <f>L71/M71</f>
        <v>7.9281985115379978E-5</v>
      </c>
      <c r="O71" s="45">
        <f>O7</f>
        <v>7255175</v>
      </c>
      <c r="P71" s="45">
        <f>P7</f>
        <v>750633874</v>
      </c>
      <c r="Q71" s="12">
        <f>O71/P71</f>
        <v>9.6653978075068852E-3</v>
      </c>
      <c r="R71" s="45">
        <f>R7</f>
        <v>1656</v>
      </c>
      <c r="S71" s="45">
        <f>S7</f>
        <v>161925789</v>
      </c>
      <c r="T71" s="12">
        <f>R71/S71</f>
        <v>1.0226907092606477E-5</v>
      </c>
      <c r="U71" s="41" t="s">
        <v>7</v>
      </c>
    </row>
    <row r="72" spans="1:22" ht="75" x14ac:dyDescent="0.2">
      <c r="A72" s="121">
        <v>8</v>
      </c>
      <c r="B72" s="68" t="s">
        <v>5</v>
      </c>
      <c r="C72" s="165" t="s">
        <v>24</v>
      </c>
      <c r="D72" s="69" t="s">
        <v>337</v>
      </c>
      <c r="E72" s="70" t="s">
        <v>183</v>
      </c>
      <c r="F72" s="70" t="s">
        <v>126</v>
      </c>
      <c r="G72" s="65" t="s">
        <v>134</v>
      </c>
      <c r="H72" s="65" t="s">
        <v>329</v>
      </c>
      <c r="I72" s="104">
        <f>I68</f>
        <v>231197597</v>
      </c>
      <c r="J72" s="104">
        <f>J68</f>
        <v>2750041904</v>
      </c>
      <c r="K72" s="105">
        <v>1.5830650239406344E-2</v>
      </c>
      <c r="L72" s="104">
        <f>L68</f>
        <v>198927526</v>
      </c>
      <c r="M72" s="104">
        <f>M68</f>
        <v>5083946326</v>
      </c>
      <c r="N72" s="105">
        <v>1.5830650239406344E-2</v>
      </c>
      <c r="O72" s="104">
        <f>O68</f>
        <v>315226181</v>
      </c>
      <c r="P72" s="104">
        <f>P68</f>
        <v>4672801072</v>
      </c>
      <c r="Q72" s="105">
        <v>1.5830650239406344E-2</v>
      </c>
      <c r="R72" s="104">
        <f>R68</f>
        <v>50368051</v>
      </c>
      <c r="S72" s="104">
        <f>S68</f>
        <v>773649474</v>
      </c>
      <c r="T72" s="105">
        <v>1.5830650239406344E-2</v>
      </c>
      <c r="U72" s="71" t="s">
        <v>7</v>
      </c>
    </row>
    <row r="73" spans="1:22" ht="112.5" customHeight="1" x14ac:dyDescent="0.2">
      <c r="A73" s="121">
        <v>9</v>
      </c>
      <c r="B73" s="68" t="s">
        <v>5</v>
      </c>
      <c r="C73" s="165" t="s">
        <v>120</v>
      </c>
      <c r="D73" s="69" t="s">
        <v>193</v>
      </c>
      <c r="E73" s="65" t="s">
        <v>121</v>
      </c>
      <c r="F73" s="65" t="s">
        <v>136</v>
      </c>
      <c r="G73" s="70" t="s">
        <v>143</v>
      </c>
      <c r="H73" s="65" t="s">
        <v>142</v>
      </c>
      <c r="I73" s="13">
        <f>I28</f>
        <v>0</v>
      </c>
      <c r="J73" s="13">
        <f>J28</f>
        <v>383688291</v>
      </c>
      <c r="K73" s="12">
        <f t="shared" ref="K73" si="31">(I73/J73)</f>
        <v>0</v>
      </c>
      <c r="L73" s="13">
        <f>L28</f>
        <v>67761</v>
      </c>
      <c r="M73" s="13">
        <f>M28</f>
        <v>728273507</v>
      </c>
      <c r="N73" s="12">
        <f t="shared" ref="N73" si="32">L73/M73</f>
        <v>9.3043340652511201E-5</v>
      </c>
      <c r="O73" s="13">
        <f>O28</f>
        <v>797</v>
      </c>
      <c r="P73" s="13">
        <f>P28</f>
        <v>489193532</v>
      </c>
      <c r="Q73" s="12">
        <f t="shared" ref="Q73" si="33">O73/P73</f>
        <v>1.6292120558944757E-6</v>
      </c>
      <c r="R73" s="13">
        <f>R28</f>
        <v>0</v>
      </c>
      <c r="S73" s="13">
        <f>S28</f>
        <v>21610175</v>
      </c>
      <c r="T73" s="12">
        <f t="shared" ref="T73" si="34">R73/S73</f>
        <v>0</v>
      </c>
      <c r="U73" s="71" t="s">
        <v>7</v>
      </c>
    </row>
    <row r="74" spans="1:22" ht="64.5" hidden="1" customHeight="1" x14ac:dyDescent="0.2">
      <c r="A74" s="121">
        <v>10</v>
      </c>
      <c r="B74" s="68" t="s">
        <v>12</v>
      </c>
      <c r="C74" s="68" t="s">
        <v>8</v>
      </c>
      <c r="D74" s="69">
        <v>190219</v>
      </c>
      <c r="E74" s="70">
        <v>43097</v>
      </c>
      <c r="F74" s="70" t="s">
        <v>161</v>
      </c>
      <c r="G74" s="70">
        <v>43277</v>
      </c>
      <c r="H74" s="65" t="s">
        <v>162</v>
      </c>
      <c r="I74" s="13">
        <f>I29</f>
        <v>9840753</v>
      </c>
      <c r="J74" s="13">
        <f>J29</f>
        <v>718092359</v>
      </c>
      <c r="K74" s="12">
        <f>(I74/J74)</f>
        <v>1.3704021323530055E-2</v>
      </c>
      <c r="L74" s="13">
        <f>L29</f>
        <v>9169443</v>
      </c>
      <c r="M74" s="13">
        <f>M29</f>
        <v>722408618</v>
      </c>
      <c r="N74" s="12">
        <f>L74/M74</f>
        <v>1.2692875986703692E-2</v>
      </c>
      <c r="O74" s="13">
        <f>O29</f>
        <v>11205709</v>
      </c>
      <c r="P74" s="13">
        <f>P29</f>
        <v>874857917</v>
      </c>
      <c r="Q74" s="12">
        <f>O74/P74</f>
        <v>1.2808604439936731E-2</v>
      </c>
      <c r="R74" s="13">
        <f>R29</f>
        <v>5630393</v>
      </c>
      <c r="S74" s="13">
        <f>S29</f>
        <v>250855734</v>
      </c>
      <c r="T74" s="12">
        <f>R74/S74</f>
        <v>2.2444745074075127E-2</v>
      </c>
      <c r="U74" s="71" t="s">
        <v>7</v>
      </c>
    </row>
    <row r="75" spans="1:22" ht="105" customHeight="1" x14ac:dyDescent="0.2">
      <c r="A75" s="121">
        <v>11</v>
      </c>
      <c r="B75" s="1" t="s">
        <v>5</v>
      </c>
      <c r="C75" s="165" t="s">
        <v>303</v>
      </c>
      <c r="D75" s="66" t="s">
        <v>195</v>
      </c>
      <c r="E75" s="3" t="s">
        <v>137</v>
      </c>
      <c r="F75" s="3" t="s">
        <v>146</v>
      </c>
      <c r="G75" s="3">
        <v>43574</v>
      </c>
      <c r="H75" s="2" t="s">
        <v>203</v>
      </c>
      <c r="I75" s="98">
        <f>I32</f>
        <v>1239129</v>
      </c>
      <c r="J75" s="98">
        <f>J32</f>
        <v>247676824</v>
      </c>
      <c r="K75" s="63">
        <f>(I75/J75)</f>
        <v>5.0030074675053169E-3</v>
      </c>
      <c r="L75" s="98">
        <f>L32</f>
        <v>2133791</v>
      </c>
      <c r="M75" s="98">
        <f>M32</f>
        <v>193239952</v>
      </c>
      <c r="N75" s="63">
        <f>L75/M75</f>
        <v>1.1042183450759706E-2</v>
      </c>
      <c r="O75" s="145">
        <f>O32</f>
        <v>1862365</v>
      </c>
      <c r="P75" s="145">
        <f>P32</f>
        <v>429488889</v>
      </c>
      <c r="Q75" s="12">
        <f>O75/P75</f>
        <v>4.3362355760500244E-3</v>
      </c>
      <c r="R75" s="145">
        <f>R32</f>
        <v>1007746</v>
      </c>
      <c r="S75" s="145">
        <f>S32</f>
        <v>182472666</v>
      </c>
      <c r="T75" s="12">
        <f>R75/S75</f>
        <v>5.5227230581483362E-3</v>
      </c>
      <c r="U75" s="71" t="s">
        <v>7</v>
      </c>
    </row>
    <row r="76" spans="1:22" ht="105" customHeight="1" x14ac:dyDescent="0.2">
      <c r="A76" s="121">
        <v>12</v>
      </c>
      <c r="B76" s="1" t="s">
        <v>5</v>
      </c>
      <c r="C76" s="165" t="s">
        <v>182</v>
      </c>
      <c r="D76" s="66" t="s">
        <v>196</v>
      </c>
      <c r="E76" s="3" t="s">
        <v>219</v>
      </c>
      <c r="F76" s="3" t="s">
        <v>221</v>
      </c>
      <c r="G76" s="3">
        <v>44001</v>
      </c>
      <c r="H76" s="48" t="s">
        <v>226</v>
      </c>
      <c r="I76" s="98">
        <f>I33</f>
        <v>68506176</v>
      </c>
      <c r="J76" s="98">
        <f>J33</f>
        <v>171777591</v>
      </c>
      <c r="K76" s="63">
        <f>I76/J76</f>
        <v>0.39880740905255796</v>
      </c>
      <c r="L76" s="98">
        <f>L33</f>
        <v>105329847</v>
      </c>
      <c r="M76" s="98">
        <f>M33</f>
        <v>249877452</v>
      </c>
      <c r="N76" s="63">
        <f>L76/M76</f>
        <v>0.42152601668116896</v>
      </c>
      <c r="O76" s="145">
        <f>O33</f>
        <v>660991968</v>
      </c>
      <c r="P76" s="145">
        <f>P33</f>
        <v>1733705668</v>
      </c>
      <c r="Q76" s="12">
        <f>O76/P76</f>
        <v>0.38125962220710696</v>
      </c>
      <c r="R76" s="145">
        <f>R33</f>
        <v>174755909</v>
      </c>
      <c r="S76" s="145">
        <f>S33</f>
        <v>446928080</v>
      </c>
      <c r="T76" s="12">
        <f>R76/S76</f>
        <v>0.39101572897366393</v>
      </c>
      <c r="U76" s="71" t="s">
        <v>7</v>
      </c>
    </row>
    <row r="77" spans="1:22" ht="105" customHeight="1" x14ac:dyDescent="0.2">
      <c r="A77" s="121">
        <v>13</v>
      </c>
      <c r="B77" s="68" t="s">
        <v>233</v>
      </c>
      <c r="C77" s="165" t="s">
        <v>232</v>
      </c>
      <c r="D77" s="69">
        <v>731210</v>
      </c>
      <c r="E77" s="3" t="s">
        <v>274</v>
      </c>
      <c r="F77" s="3" t="s">
        <v>280</v>
      </c>
      <c r="G77" s="3">
        <v>44176</v>
      </c>
      <c r="H77" s="48" t="s">
        <v>281</v>
      </c>
      <c r="I77" s="13">
        <f>I35</f>
        <v>12047745</v>
      </c>
      <c r="J77" s="13">
        <f>J35</f>
        <v>117596494</v>
      </c>
      <c r="K77" s="12">
        <f t="shared" ref="K77" si="35">I77/J77</f>
        <v>0.10244986555466526</v>
      </c>
      <c r="L77" s="13">
        <f>L35</f>
        <v>13686293</v>
      </c>
      <c r="M77" s="13">
        <f>M35</f>
        <v>189339533</v>
      </c>
      <c r="N77" s="12">
        <f t="shared" ref="N77" si="36">L77/M77</f>
        <v>7.2284391870766893E-2</v>
      </c>
      <c r="O77" s="13">
        <f>O35</f>
        <v>25594742</v>
      </c>
      <c r="P77" s="13">
        <f>P35</f>
        <v>227791574</v>
      </c>
      <c r="Q77" s="12">
        <f t="shared" ref="Q77" si="37">O77/P77</f>
        <v>0.11236035447035456</v>
      </c>
      <c r="R77" s="13">
        <f>R35</f>
        <v>3446279</v>
      </c>
      <c r="S77" s="13">
        <f>S35</f>
        <v>54036714</v>
      </c>
      <c r="T77" s="12">
        <f t="shared" ref="T77" si="38">R77/S77</f>
        <v>6.377662046585586E-2</v>
      </c>
      <c r="U77" s="71" t="s">
        <v>7</v>
      </c>
    </row>
    <row r="78" spans="1:22" ht="122.25" hidden="1" customHeight="1" x14ac:dyDescent="0.2">
      <c r="A78" s="121">
        <v>14</v>
      </c>
      <c r="B78" s="68" t="s">
        <v>12</v>
      </c>
      <c r="C78" s="68" t="s">
        <v>217</v>
      </c>
      <c r="D78" s="69" t="s">
        <v>218</v>
      </c>
      <c r="E78" s="3">
        <v>43777</v>
      </c>
      <c r="F78" s="3" t="s">
        <v>282</v>
      </c>
      <c r="G78" s="3">
        <v>44120</v>
      </c>
      <c r="H78" s="48" t="s">
        <v>283</v>
      </c>
      <c r="I78" s="13">
        <f>I36</f>
        <v>3722124</v>
      </c>
      <c r="J78" s="13">
        <f>J36</f>
        <v>947719646</v>
      </c>
      <c r="K78" s="12">
        <f>I78/J78</f>
        <v>3.9274526129217755E-3</v>
      </c>
      <c r="L78" s="13">
        <f>L36</f>
        <v>70951607</v>
      </c>
      <c r="M78" s="13">
        <f>M36</f>
        <v>2573251129</v>
      </c>
      <c r="N78" s="12">
        <f>L78/M78</f>
        <v>2.7572748808070181E-2</v>
      </c>
      <c r="O78" s="13">
        <f>O36</f>
        <v>79805508</v>
      </c>
      <c r="P78" s="13">
        <f>P36</f>
        <v>1368919838</v>
      </c>
      <c r="Q78" s="12">
        <f>O78/P78</f>
        <v>5.8298160187813718E-2</v>
      </c>
      <c r="R78" s="13">
        <f>R36</f>
        <v>6887723</v>
      </c>
      <c r="S78" s="13">
        <f>S36</f>
        <v>184333624</v>
      </c>
      <c r="T78" s="12">
        <f>R78/S78</f>
        <v>3.7365526975154571E-2</v>
      </c>
      <c r="U78" s="71" t="s">
        <v>7</v>
      </c>
    </row>
    <row r="79" spans="1:22" ht="122.25" customHeight="1" x14ac:dyDescent="0.2">
      <c r="A79" s="121">
        <v>15</v>
      </c>
      <c r="B79" s="68" t="s">
        <v>5</v>
      </c>
      <c r="C79" s="165" t="s">
        <v>234</v>
      </c>
      <c r="D79" s="69" t="s">
        <v>249</v>
      </c>
      <c r="E79" s="3">
        <v>43921</v>
      </c>
      <c r="F79" s="3">
        <v>44053</v>
      </c>
      <c r="G79" s="3">
        <v>44257</v>
      </c>
      <c r="H79" s="48" t="s">
        <v>302</v>
      </c>
      <c r="I79" s="13">
        <f>I43</f>
        <v>59416453</v>
      </c>
      <c r="J79" s="13">
        <f>J43</f>
        <v>549330067</v>
      </c>
      <c r="K79" s="12">
        <f>I79/J79</f>
        <v>0.10816166193939644</v>
      </c>
      <c r="L79" s="13">
        <f>L43</f>
        <v>158253040</v>
      </c>
      <c r="M79" s="13">
        <f>M43</f>
        <v>1072926223</v>
      </c>
      <c r="N79" s="12">
        <f>L79/M79</f>
        <v>0.14749666529494451</v>
      </c>
      <c r="O79" s="13">
        <f>O43</f>
        <v>212471204</v>
      </c>
      <c r="P79" s="13">
        <f>P43</f>
        <v>1255624410</v>
      </c>
      <c r="Q79" s="12">
        <f>O79/P79</f>
        <v>0.16921557299128964</v>
      </c>
      <c r="R79" s="13">
        <f>R43</f>
        <v>15545478</v>
      </c>
      <c r="S79" s="13">
        <f>S43</f>
        <v>293898638</v>
      </c>
      <c r="T79" s="12">
        <f>R79/S79</f>
        <v>5.2894011710255019E-2</v>
      </c>
      <c r="U79" s="71" t="s">
        <v>7</v>
      </c>
    </row>
    <row r="80" spans="1:22" ht="122.25" hidden="1" customHeight="1" x14ac:dyDescent="0.2">
      <c r="A80" s="122">
        <v>16</v>
      </c>
      <c r="B80" s="111" t="s">
        <v>311</v>
      </c>
      <c r="C80" s="68" t="s">
        <v>312</v>
      </c>
      <c r="D80" s="69" t="s">
        <v>199</v>
      </c>
      <c r="E80" s="3" t="s">
        <v>313</v>
      </c>
      <c r="F80" s="3" t="s">
        <v>6</v>
      </c>
      <c r="G80" s="3" t="s">
        <v>341</v>
      </c>
      <c r="H80" s="83" t="s">
        <v>325</v>
      </c>
      <c r="I80" s="13">
        <v>661110</v>
      </c>
      <c r="J80" s="13">
        <f>J69</f>
        <v>119414952</v>
      </c>
      <c r="K80" s="12">
        <f>I80/J80</f>
        <v>5.5362413912790421E-3</v>
      </c>
      <c r="L80" s="13">
        <v>539511</v>
      </c>
      <c r="M80" s="104">
        <f>M69</f>
        <v>137761146</v>
      </c>
      <c r="N80" s="12">
        <f>L80/M80</f>
        <v>3.9162783968129883E-3</v>
      </c>
      <c r="O80" s="13">
        <v>905977</v>
      </c>
      <c r="P80" s="104">
        <f>P69</f>
        <v>92037255</v>
      </c>
      <c r="Q80" s="12">
        <f>O80/P80</f>
        <v>9.8435899679971978E-3</v>
      </c>
      <c r="R80" s="13">
        <v>905977</v>
      </c>
      <c r="S80" s="104">
        <f>S69</f>
        <v>32154897</v>
      </c>
      <c r="T80" s="12">
        <f>R80/S80</f>
        <v>2.8175397358604509E-2</v>
      </c>
      <c r="U80" s="71" t="s">
        <v>7</v>
      </c>
    </row>
    <row r="81" spans="1:22" ht="122.25" customHeight="1" x14ac:dyDescent="0.2">
      <c r="A81" s="122">
        <v>17</v>
      </c>
      <c r="B81" s="119" t="s">
        <v>5</v>
      </c>
      <c r="C81" s="166" t="s">
        <v>261</v>
      </c>
      <c r="D81" s="27" t="s">
        <v>262</v>
      </c>
      <c r="E81" s="19">
        <v>44124</v>
      </c>
      <c r="F81" s="19">
        <v>44260</v>
      </c>
      <c r="G81" s="19">
        <v>44512</v>
      </c>
      <c r="H81" s="53" t="s">
        <v>340</v>
      </c>
      <c r="I81" s="91">
        <f>I42</f>
        <v>79152375</v>
      </c>
      <c r="J81" s="91">
        <f>J42</f>
        <v>2492778090</v>
      </c>
      <c r="K81" s="92">
        <f>I81/J81</f>
        <v>3.1752675987295767E-2</v>
      </c>
      <c r="L81" s="91">
        <f>L42</f>
        <v>88291388</v>
      </c>
      <c r="M81" s="91">
        <f>M42</f>
        <v>3044908290</v>
      </c>
      <c r="N81" s="92">
        <f>L81/M81</f>
        <v>2.8996403041091263E-2</v>
      </c>
      <c r="O81" s="91">
        <f>O42</f>
        <v>14284746</v>
      </c>
      <c r="P81" s="91">
        <f>P42</f>
        <v>2623258394</v>
      </c>
      <c r="Q81" s="92">
        <f>O81/P81</f>
        <v>5.4454208676783522E-3</v>
      </c>
      <c r="R81" s="91">
        <f>R42</f>
        <v>810181</v>
      </c>
      <c r="S81" s="91">
        <f>S42</f>
        <v>792059274</v>
      </c>
      <c r="T81" s="92">
        <f>R81/S81</f>
        <v>1.0228792548674836E-3</v>
      </c>
      <c r="U81" s="44" t="s">
        <v>7</v>
      </c>
    </row>
    <row r="82" spans="1:22" ht="122.25" hidden="1" customHeight="1" x14ac:dyDescent="0.2">
      <c r="A82" s="123">
        <v>1</v>
      </c>
      <c r="B82" s="14" t="s">
        <v>311</v>
      </c>
      <c r="C82" s="14" t="s">
        <v>349</v>
      </c>
      <c r="D82" s="67" t="s">
        <v>350</v>
      </c>
      <c r="E82" s="16">
        <v>44658</v>
      </c>
      <c r="F82" s="16"/>
      <c r="G82" s="16"/>
      <c r="H82" s="51"/>
      <c r="I82" s="29">
        <v>7143524</v>
      </c>
      <c r="J82" s="29">
        <v>288724214</v>
      </c>
      <c r="K82" s="17">
        <f>I82/J82</f>
        <v>2.4741686542438732E-2</v>
      </c>
      <c r="L82" s="29">
        <v>8641193</v>
      </c>
      <c r="M82" s="29">
        <v>383669727</v>
      </c>
      <c r="N82" s="17">
        <f>L82/M82</f>
        <v>2.2522478037471014E-2</v>
      </c>
      <c r="O82" s="29">
        <v>11190321</v>
      </c>
      <c r="P82" s="29">
        <v>396323109</v>
      </c>
      <c r="Q82" s="17">
        <f>O82/P82</f>
        <v>2.8235348244606145E-2</v>
      </c>
      <c r="R82" s="29">
        <v>3547731</v>
      </c>
      <c r="S82" s="29">
        <v>109774774</v>
      </c>
      <c r="T82" s="17">
        <f>R82/S82</f>
        <v>3.2318271955631625E-2</v>
      </c>
      <c r="U82" s="42" t="s">
        <v>39</v>
      </c>
    </row>
    <row r="83" spans="1:22" hidden="1" x14ac:dyDescent="0.2">
      <c r="A83" s="21"/>
      <c r="B83" s="43"/>
      <c r="C83" s="4"/>
      <c r="D83" s="34"/>
      <c r="E83" s="4"/>
      <c r="F83" s="4"/>
      <c r="G83" s="4"/>
      <c r="H83" s="50"/>
      <c r="I83" s="4"/>
      <c r="J83" s="4"/>
      <c r="K83" s="4"/>
      <c r="L83" s="4"/>
      <c r="M83" s="4"/>
      <c r="N83" s="4"/>
      <c r="O83" s="4"/>
      <c r="P83" s="4"/>
      <c r="Q83" s="4"/>
      <c r="R83" s="4"/>
      <c r="S83" s="4"/>
      <c r="T83" s="4"/>
      <c r="U83" s="57"/>
    </row>
    <row r="84" spans="1:22" hidden="1" x14ac:dyDescent="0.2">
      <c r="A84" s="209" t="s">
        <v>45</v>
      </c>
      <c r="B84" s="205" t="s">
        <v>357</v>
      </c>
      <c r="C84" s="211"/>
      <c r="D84" s="211"/>
      <c r="E84" s="211"/>
      <c r="F84" s="211"/>
      <c r="G84" s="211"/>
      <c r="H84" s="211"/>
      <c r="I84" s="211"/>
      <c r="J84" s="211"/>
      <c r="K84" s="211"/>
      <c r="L84" s="211"/>
      <c r="M84" s="211"/>
      <c r="N84" s="211"/>
      <c r="O84" s="211"/>
      <c r="P84" s="211"/>
      <c r="Q84" s="211"/>
      <c r="R84" s="211"/>
      <c r="S84" s="211"/>
      <c r="T84" s="211"/>
      <c r="U84" s="212"/>
    </row>
    <row r="85" spans="1:22" hidden="1" x14ac:dyDescent="0.2">
      <c r="A85" s="213"/>
      <c r="B85" s="202" t="s">
        <v>0</v>
      </c>
      <c r="C85" s="202" t="s">
        <v>1</v>
      </c>
      <c r="D85" s="203" t="s">
        <v>2</v>
      </c>
      <c r="E85" s="202" t="s">
        <v>3</v>
      </c>
      <c r="F85" s="202" t="s">
        <v>58</v>
      </c>
      <c r="G85" s="202" t="s">
        <v>59</v>
      </c>
      <c r="H85" s="204" t="s">
        <v>57</v>
      </c>
      <c r="I85" s="202">
        <v>2020</v>
      </c>
      <c r="J85" s="202"/>
      <c r="K85" s="202"/>
      <c r="L85" s="202">
        <v>2021</v>
      </c>
      <c r="M85" s="202"/>
      <c r="N85" s="202"/>
      <c r="O85" s="205">
        <v>2022</v>
      </c>
      <c r="P85" s="206"/>
      <c r="Q85" s="207"/>
      <c r="R85" s="205" t="s">
        <v>375</v>
      </c>
      <c r="S85" s="206"/>
      <c r="T85" s="207"/>
      <c r="U85" s="208" t="s">
        <v>4</v>
      </c>
    </row>
    <row r="86" spans="1:22" hidden="1" x14ac:dyDescent="0.2">
      <c r="A86" s="159"/>
      <c r="B86" s="202"/>
      <c r="C86" s="202"/>
      <c r="D86" s="203"/>
      <c r="E86" s="202"/>
      <c r="F86" s="202"/>
      <c r="G86" s="202"/>
      <c r="H86" s="204"/>
      <c r="I86" s="157" t="s">
        <v>78</v>
      </c>
      <c r="J86" s="157" t="s">
        <v>79</v>
      </c>
      <c r="K86" s="157" t="s">
        <v>80</v>
      </c>
      <c r="L86" s="157" t="s">
        <v>78</v>
      </c>
      <c r="M86" s="157" t="s">
        <v>79</v>
      </c>
      <c r="N86" s="157" t="s">
        <v>80</v>
      </c>
      <c r="O86" s="157" t="s">
        <v>78</v>
      </c>
      <c r="P86" s="157" t="s">
        <v>79</v>
      </c>
      <c r="Q86" s="157" t="s">
        <v>80</v>
      </c>
      <c r="R86" s="157" t="s">
        <v>78</v>
      </c>
      <c r="S86" s="157" t="s">
        <v>79</v>
      </c>
      <c r="T86" s="157" t="s">
        <v>80</v>
      </c>
      <c r="U86" s="208"/>
    </row>
    <row r="87" spans="1:22" ht="183" hidden="1" customHeight="1" x14ac:dyDescent="0.2">
      <c r="A87" s="124">
        <v>1</v>
      </c>
      <c r="B87" s="1" t="s">
        <v>18</v>
      </c>
      <c r="C87" s="1" t="s">
        <v>22</v>
      </c>
      <c r="D87" s="66" t="s">
        <v>223</v>
      </c>
      <c r="E87" s="3">
        <v>41177</v>
      </c>
      <c r="F87" s="3" t="s">
        <v>6</v>
      </c>
      <c r="G87" s="30">
        <v>41628</v>
      </c>
      <c r="H87" s="147" t="s">
        <v>72</v>
      </c>
      <c r="I87" s="45">
        <v>39180988</v>
      </c>
      <c r="J87" s="45">
        <v>2934812716</v>
      </c>
      <c r="K87" s="12">
        <f>(I87/J87)</f>
        <v>1.3350421914963518E-2</v>
      </c>
      <c r="L87" s="113">
        <v>59486149</v>
      </c>
      <c r="M87" s="45">
        <v>5456986358</v>
      </c>
      <c r="N87" s="12">
        <f t="shared" ref="N87:N93" si="39">L87/M87</f>
        <v>1.0900915834761557E-2</v>
      </c>
      <c r="O87" s="113">
        <v>66987861</v>
      </c>
      <c r="P87" s="45">
        <v>4681405425</v>
      </c>
      <c r="Q87" s="12">
        <f t="shared" ref="Q87:Q93" si="40">O87/P87</f>
        <v>1.4309348351302003E-2</v>
      </c>
      <c r="R87" s="113">
        <v>6903169</v>
      </c>
      <c r="S87" s="45">
        <v>680354115</v>
      </c>
      <c r="T87" s="12">
        <f t="shared" ref="T87" si="41">R87/S87</f>
        <v>1.0146435286865282E-2</v>
      </c>
      <c r="U87" s="41" t="s">
        <v>293</v>
      </c>
    </row>
    <row r="88" spans="1:22" ht="240" hidden="1" customHeight="1" x14ac:dyDescent="0.2">
      <c r="A88" s="125">
        <v>2</v>
      </c>
      <c r="B88" s="25" t="s">
        <v>210</v>
      </c>
      <c r="C88" s="25" t="s">
        <v>46</v>
      </c>
      <c r="D88" s="27" t="s">
        <v>180</v>
      </c>
      <c r="E88" s="19">
        <v>41801</v>
      </c>
      <c r="F88" s="39" t="s">
        <v>53</v>
      </c>
      <c r="G88" s="26">
        <v>42251</v>
      </c>
      <c r="H88" s="53" t="s">
        <v>320</v>
      </c>
      <c r="I88" s="94">
        <v>16793472</v>
      </c>
      <c r="J88" s="94">
        <v>1459425389</v>
      </c>
      <c r="K88" s="92">
        <f>(I88/J88)</f>
        <v>1.1506906846061454E-2</v>
      </c>
      <c r="L88" s="113">
        <v>21960700</v>
      </c>
      <c r="M88" s="45">
        <v>3870548516</v>
      </c>
      <c r="N88" s="97">
        <f t="shared" si="39"/>
        <v>5.6737953055540514E-3</v>
      </c>
      <c r="O88" s="113">
        <v>23832658</v>
      </c>
      <c r="P88" s="45">
        <v>1259276890</v>
      </c>
      <c r="Q88" s="97">
        <f t="shared" si="40"/>
        <v>1.8925669318048073E-2</v>
      </c>
      <c r="R88" s="109"/>
      <c r="S88" s="109"/>
      <c r="T88" s="109"/>
      <c r="U88" s="44" t="s">
        <v>68</v>
      </c>
      <c r="V88" s="40" t="s">
        <v>389</v>
      </c>
    </row>
    <row r="89" spans="1:22" ht="186" hidden="1" customHeight="1" x14ac:dyDescent="0.2">
      <c r="A89" s="124">
        <v>3</v>
      </c>
      <c r="B89" s="68" t="s">
        <v>12</v>
      </c>
      <c r="C89" s="68" t="s">
        <v>200</v>
      </c>
      <c r="D89" s="69" t="s">
        <v>338</v>
      </c>
      <c r="E89" s="95">
        <v>43384</v>
      </c>
      <c r="F89" s="96" t="s">
        <v>158</v>
      </c>
      <c r="G89" s="96">
        <v>43598</v>
      </c>
      <c r="H89" s="96" t="s">
        <v>179</v>
      </c>
      <c r="I89" s="13">
        <v>27765</v>
      </c>
      <c r="J89" s="13">
        <v>118030716</v>
      </c>
      <c r="K89" s="12">
        <f>I89/J89</f>
        <v>2.3523537720469305E-4</v>
      </c>
      <c r="L89" s="113">
        <v>59590289</v>
      </c>
      <c r="M89" s="45">
        <v>200155850</v>
      </c>
      <c r="N89" s="12">
        <f t="shared" si="39"/>
        <v>0.29771944712083109</v>
      </c>
      <c r="O89" s="113">
        <v>33269450</v>
      </c>
      <c r="P89" s="45">
        <v>314258450</v>
      </c>
      <c r="Q89" s="12">
        <f t="shared" si="40"/>
        <v>0.10586652483011992</v>
      </c>
      <c r="R89" s="45">
        <v>1663690</v>
      </c>
      <c r="S89" s="45">
        <v>85050236</v>
      </c>
      <c r="T89" s="12">
        <f t="shared" ref="T89:T93" si="42">R89/S89</f>
        <v>1.9561262593086749E-2</v>
      </c>
      <c r="U89" s="71" t="s">
        <v>272</v>
      </c>
    </row>
    <row r="90" spans="1:22" ht="107.25" customHeight="1" x14ac:dyDescent="0.2">
      <c r="A90" s="124">
        <v>4</v>
      </c>
      <c r="B90" s="68" t="s">
        <v>5</v>
      </c>
      <c r="C90" s="68" t="s">
        <v>205</v>
      </c>
      <c r="D90" s="69" t="s">
        <v>206</v>
      </c>
      <c r="E90" s="95">
        <v>42872</v>
      </c>
      <c r="F90" s="2"/>
      <c r="G90" s="96" t="s">
        <v>204</v>
      </c>
      <c r="H90" s="96"/>
      <c r="I90" s="13">
        <v>113390313</v>
      </c>
      <c r="J90" s="13">
        <v>196964090</v>
      </c>
      <c r="K90" s="12">
        <f>I90/J90</f>
        <v>0.57569028445743586</v>
      </c>
      <c r="L90" s="113">
        <v>93520393</v>
      </c>
      <c r="M90" s="45">
        <v>187621777</v>
      </c>
      <c r="N90" s="12">
        <f t="shared" si="39"/>
        <v>0.49845169625485425</v>
      </c>
      <c r="O90" s="113">
        <v>1984819</v>
      </c>
      <c r="P90" s="45">
        <v>80575090</v>
      </c>
      <c r="Q90" s="12">
        <f t="shared" si="40"/>
        <v>2.4633158957687792E-2</v>
      </c>
      <c r="R90" s="45">
        <v>1037551</v>
      </c>
      <c r="S90" s="45">
        <v>35906833</v>
      </c>
      <c r="T90" s="12">
        <f t="shared" si="42"/>
        <v>2.8895642230547039E-2</v>
      </c>
      <c r="U90" s="71" t="s">
        <v>7</v>
      </c>
    </row>
    <row r="91" spans="1:22" ht="51" hidden="1" x14ac:dyDescent="0.2">
      <c r="A91" s="125">
        <v>5</v>
      </c>
      <c r="B91" s="68" t="s">
        <v>122</v>
      </c>
      <c r="C91" s="68" t="s">
        <v>140</v>
      </c>
      <c r="D91" s="117" t="s">
        <v>365</v>
      </c>
      <c r="E91" s="95">
        <v>43185</v>
      </c>
      <c r="F91" s="95">
        <v>43299</v>
      </c>
      <c r="G91" s="96">
        <v>43497</v>
      </c>
      <c r="H91" s="96" t="s">
        <v>248</v>
      </c>
      <c r="I91" s="13">
        <v>2927305465</v>
      </c>
      <c r="J91" s="13">
        <v>9095357959</v>
      </c>
      <c r="K91" s="12">
        <f>(I91/J91)</f>
        <v>0.32184609755830279</v>
      </c>
      <c r="L91" s="13">
        <v>6482584526</v>
      </c>
      <c r="M91" s="45">
        <v>17083180857</v>
      </c>
      <c r="N91" s="12">
        <f t="shared" si="39"/>
        <v>0.37947174945137324</v>
      </c>
      <c r="O91" s="13">
        <v>4631008604</v>
      </c>
      <c r="P91" s="45">
        <v>14686105290</v>
      </c>
      <c r="Q91" s="12">
        <f t="shared" si="40"/>
        <v>0.31533265713090908</v>
      </c>
      <c r="R91" s="45">
        <v>755385248</v>
      </c>
      <c r="S91" s="13">
        <v>2770666844</v>
      </c>
      <c r="T91" s="12">
        <f t="shared" si="42"/>
        <v>0.27263662162624125</v>
      </c>
      <c r="U91" s="71" t="s">
        <v>7</v>
      </c>
    </row>
    <row r="92" spans="1:22" ht="25.5" hidden="1" x14ac:dyDescent="0.2">
      <c r="A92" s="124">
        <v>6</v>
      </c>
      <c r="B92" s="68" t="s">
        <v>18</v>
      </c>
      <c r="C92" s="68" t="s">
        <v>155</v>
      </c>
      <c r="D92" s="69" t="s">
        <v>201</v>
      </c>
      <c r="E92" s="95">
        <v>43312</v>
      </c>
      <c r="F92" s="96" t="s">
        <v>6</v>
      </c>
      <c r="G92" s="96" t="s">
        <v>6</v>
      </c>
      <c r="H92" s="96" t="s">
        <v>6</v>
      </c>
      <c r="I92" s="13">
        <v>2806818</v>
      </c>
      <c r="J92" s="13">
        <v>156893224</v>
      </c>
      <c r="K92" s="12">
        <f t="shared" ref="K92:K101" si="43">(I92/J92)</f>
        <v>1.7889988671531156E-2</v>
      </c>
      <c r="L92" s="114">
        <v>5746212</v>
      </c>
      <c r="M92" s="13">
        <v>238190960</v>
      </c>
      <c r="N92" s="12">
        <f t="shared" si="39"/>
        <v>2.4124391622587189E-2</v>
      </c>
      <c r="O92" s="114">
        <v>3231373</v>
      </c>
      <c r="P92" s="13">
        <v>286975239</v>
      </c>
      <c r="Q92" s="12">
        <f t="shared" si="40"/>
        <v>1.1260110841827715E-2</v>
      </c>
      <c r="R92" s="13">
        <v>3103510</v>
      </c>
      <c r="S92" s="13">
        <v>81180359</v>
      </c>
      <c r="T92" s="12">
        <f t="shared" si="42"/>
        <v>3.8229813691757632E-2</v>
      </c>
      <c r="U92" s="44" t="s">
        <v>7</v>
      </c>
    </row>
    <row r="93" spans="1:22" ht="174" hidden="1" customHeight="1" x14ac:dyDescent="0.2">
      <c r="A93" s="124">
        <v>7</v>
      </c>
      <c r="B93" s="68" t="s">
        <v>18</v>
      </c>
      <c r="C93" s="68" t="s">
        <v>19</v>
      </c>
      <c r="D93" s="69" t="s">
        <v>213</v>
      </c>
      <c r="E93" s="95">
        <v>43614</v>
      </c>
      <c r="F93" s="96" t="s">
        <v>242</v>
      </c>
      <c r="G93" s="96">
        <v>44001</v>
      </c>
      <c r="H93" s="96" t="s">
        <v>237</v>
      </c>
      <c r="I93" s="13">
        <v>7033487</v>
      </c>
      <c r="J93" s="13">
        <v>1444114616</v>
      </c>
      <c r="K93" s="12">
        <f t="shared" si="43"/>
        <v>4.8704492857234542E-3</v>
      </c>
      <c r="L93" s="114">
        <v>22985931</v>
      </c>
      <c r="M93" s="13">
        <v>2588436598</v>
      </c>
      <c r="N93" s="12">
        <f t="shared" si="39"/>
        <v>8.8802372125940717E-3</v>
      </c>
      <c r="O93" s="114">
        <v>43334083</v>
      </c>
      <c r="P93" s="13">
        <v>1896472213</v>
      </c>
      <c r="Q93" s="12">
        <f t="shared" si="40"/>
        <v>2.2849838085130962E-2</v>
      </c>
      <c r="R93" s="13">
        <v>7999988</v>
      </c>
      <c r="S93" s="13">
        <v>382921758</v>
      </c>
      <c r="T93" s="12">
        <f t="shared" si="42"/>
        <v>2.0891965089118808E-2</v>
      </c>
      <c r="U93" s="44" t="s">
        <v>7</v>
      </c>
    </row>
    <row r="94" spans="1:22" ht="63" hidden="1" customHeight="1" x14ac:dyDescent="0.2">
      <c r="A94" s="125">
        <v>8</v>
      </c>
      <c r="B94" s="68" t="s">
        <v>238</v>
      </c>
      <c r="C94" s="68" t="s">
        <v>239</v>
      </c>
      <c r="D94" s="69" t="s">
        <v>307</v>
      </c>
      <c r="E94" s="95" t="s">
        <v>240</v>
      </c>
      <c r="F94" s="96" t="s">
        <v>6</v>
      </c>
      <c r="G94" s="96">
        <v>43537</v>
      </c>
      <c r="H94" s="96" t="s">
        <v>241</v>
      </c>
      <c r="I94" s="13">
        <v>12359717</v>
      </c>
      <c r="J94" s="13">
        <v>2630344351</v>
      </c>
      <c r="K94" s="12">
        <f t="shared" si="43"/>
        <v>4.6988969316131947E-3</v>
      </c>
      <c r="L94" s="114">
        <v>91793187</v>
      </c>
      <c r="M94" s="13">
        <v>4856749039</v>
      </c>
      <c r="N94" s="12">
        <f>(L94/M94)</f>
        <v>1.890012974994074E-2</v>
      </c>
      <c r="O94" s="114">
        <v>12973860</v>
      </c>
      <c r="P94" s="13">
        <v>4421049883</v>
      </c>
      <c r="Q94" s="12">
        <f>(O94/P94)</f>
        <v>2.934565395854865E-3</v>
      </c>
      <c r="R94" s="13">
        <v>418224</v>
      </c>
      <c r="S94" s="13">
        <v>698358789</v>
      </c>
      <c r="T94" s="12">
        <f>(R94/S94)</f>
        <v>5.9886695290091061E-4</v>
      </c>
      <c r="U94" s="44" t="s">
        <v>7</v>
      </c>
    </row>
    <row r="95" spans="1:22" ht="105" hidden="1" x14ac:dyDescent="0.2">
      <c r="A95" s="124">
        <v>9</v>
      </c>
      <c r="B95" s="25" t="s">
        <v>167</v>
      </c>
      <c r="C95" s="68" t="s">
        <v>168</v>
      </c>
      <c r="D95" s="69" t="s">
        <v>202</v>
      </c>
      <c r="E95" s="95" t="s">
        <v>244</v>
      </c>
      <c r="F95" s="96" t="s">
        <v>243</v>
      </c>
      <c r="G95" s="96">
        <v>43882</v>
      </c>
      <c r="H95" s="96" t="s">
        <v>245</v>
      </c>
      <c r="I95" s="13">
        <v>152331</v>
      </c>
      <c r="J95" s="13">
        <v>759449624</v>
      </c>
      <c r="K95" s="12">
        <f t="shared" si="43"/>
        <v>2.0058078269586451E-4</v>
      </c>
      <c r="L95" s="114">
        <v>66479</v>
      </c>
      <c r="M95" s="13">
        <v>773060832</v>
      </c>
      <c r="N95" s="12">
        <f t="shared" ref="N95:N100" si="44">L95/M95</f>
        <v>8.5994526236714066E-5</v>
      </c>
      <c r="O95" s="114">
        <v>116157</v>
      </c>
      <c r="P95" s="13">
        <v>959335450</v>
      </c>
      <c r="Q95" s="12">
        <f t="shared" ref="Q95:Q100" si="45">O95/P95</f>
        <v>1.2108069184767435E-4</v>
      </c>
      <c r="R95" s="13">
        <v>0</v>
      </c>
      <c r="S95" s="13">
        <v>284883755</v>
      </c>
      <c r="T95" s="92">
        <v>0</v>
      </c>
      <c r="U95" s="44" t="s">
        <v>7</v>
      </c>
    </row>
    <row r="96" spans="1:22" ht="95.25" hidden="1" customHeight="1" x14ac:dyDescent="0.2">
      <c r="A96" s="124">
        <v>10</v>
      </c>
      <c r="B96" s="68" t="s">
        <v>16</v>
      </c>
      <c r="C96" s="68" t="s">
        <v>252</v>
      </c>
      <c r="D96" s="69" t="s">
        <v>308</v>
      </c>
      <c r="E96" s="95">
        <v>43726</v>
      </c>
      <c r="F96" s="96" t="s">
        <v>253</v>
      </c>
      <c r="G96" s="96">
        <v>43893</v>
      </c>
      <c r="H96" s="96"/>
      <c r="I96" s="13">
        <v>0</v>
      </c>
      <c r="J96" s="13">
        <v>111898888</v>
      </c>
      <c r="K96" s="12">
        <f t="shared" si="43"/>
        <v>0</v>
      </c>
      <c r="L96" s="114">
        <v>69755</v>
      </c>
      <c r="M96" s="13">
        <v>229567463</v>
      </c>
      <c r="N96" s="12">
        <f t="shared" si="44"/>
        <v>3.0385403527328261E-4</v>
      </c>
      <c r="O96" s="114">
        <v>25</v>
      </c>
      <c r="P96" s="13">
        <v>297581134</v>
      </c>
      <c r="Q96" s="12">
        <f t="shared" si="45"/>
        <v>8.4010702103178355E-8</v>
      </c>
      <c r="R96" s="13">
        <v>0</v>
      </c>
      <c r="S96" s="13">
        <v>76452733</v>
      </c>
      <c r="T96" s="12">
        <f>(R96/S96)</f>
        <v>0</v>
      </c>
      <c r="U96" s="44" t="s">
        <v>7</v>
      </c>
    </row>
    <row r="97" spans="1:22" ht="135" hidden="1" customHeight="1" x14ac:dyDescent="0.2">
      <c r="A97" s="125">
        <v>11</v>
      </c>
      <c r="B97" s="25" t="s">
        <v>18</v>
      </c>
      <c r="C97" s="25" t="s">
        <v>214</v>
      </c>
      <c r="D97" s="27" t="s">
        <v>215</v>
      </c>
      <c r="E97" s="26">
        <v>43745</v>
      </c>
      <c r="F97" s="96" t="s">
        <v>224</v>
      </c>
      <c r="G97" s="108"/>
      <c r="H97" s="110" t="s">
        <v>263</v>
      </c>
      <c r="I97" s="91">
        <v>39133893</v>
      </c>
      <c r="J97" s="91">
        <v>1140445266</v>
      </c>
      <c r="K97" s="92">
        <f t="shared" si="43"/>
        <v>3.4314573585156168E-2</v>
      </c>
      <c r="L97" s="115">
        <v>18629580</v>
      </c>
      <c r="M97" s="91">
        <v>1795263107</v>
      </c>
      <c r="N97" s="109">
        <f t="shared" si="44"/>
        <v>1.0377075052319894E-2</v>
      </c>
      <c r="O97" s="115">
        <v>42194325</v>
      </c>
      <c r="P97" s="91">
        <v>2066537800</v>
      </c>
      <c r="Q97" s="109">
        <f t="shared" si="45"/>
        <v>2.0417882024708185E-2</v>
      </c>
      <c r="R97" s="91">
        <v>79104980</v>
      </c>
      <c r="S97" s="91">
        <v>511661158</v>
      </c>
      <c r="T97" s="109">
        <f t="shared" ref="T97:T100" si="46">R97/S97</f>
        <v>0.15460423126353476</v>
      </c>
      <c r="U97" s="44" t="s">
        <v>7</v>
      </c>
    </row>
    <row r="98" spans="1:22" ht="328.5" hidden="1" customHeight="1" x14ac:dyDescent="0.2">
      <c r="A98" s="124">
        <v>12</v>
      </c>
      <c r="B98" s="68" t="s">
        <v>16</v>
      </c>
      <c r="C98" s="68" t="s">
        <v>246</v>
      </c>
      <c r="D98" s="69" t="s">
        <v>259</v>
      </c>
      <c r="E98" s="95">
        <v>43992</v>
      </c>
      <c r="F98" s="96" t="s">
        <v>6</v>
      </c>
      <c r="G98" s="96">
        <v>44244</v>
      </c>
      <c r="H98" s="96" t="s">
        <v>265</v>
      </c>
      <c r="I98" s="13">
        <v>3047245</v>
      </c>
      <c r="J98" s="13">
        <v>2621079589</v>
      </c>
      <c r="K98" s="12">
        <f t="shared" si="43"/>
        <v>1.1625915568487532E-3</v>
      </c>
      <c r="L98" s="114">
        <v>1336886</v>
      </c>
      <c r="M98" s="13">
        <v>3240144092</v>
      </c>
      <c r="N98" s="97">
        <f t="shared" si="44"/>
        <v>4.1260078627392108E-4</v>
      </c>
      <c r="O98" s="114">
        <v>8233517</v>
      </c>
      <c r="P98" s="13">
        <v>2819298789</v>
      </c>
      <c r="Q98" s="97">
        <f t="shared" si="45"/>
        <v>2.9204130587806242E-3</v>
      </c>
      <c r="R98" s="114">
        <v>2195246</v>
      </c>
      <c r="S98" s="13">
        <v>844408210</v>
      </c>
      <c r="T98" s="97">
        <f t="shared" si="46"/>
        <v>2.5997449740570383E-3</v>
      </c>
      <c r="U98" s="44" t="s">
        <v>7</v>
      </c>
      <c r="V98" s="146" t="s">
        <v>382</v>
      </c>
    </row>
    <row r="99" spans="1:22" ht="172.5" hidden="1" customHeight="1" x14ac:dyDescent="0.2">
      <c r="A99" s="124">
        <v>13</v>
      </c>
      <c r="B99" s="68" t="s">
        <v>311</v>
      </c>
      <c r="C99" s="68" t="s">
        <v>140</v>
      </c>
      <c r="D99" s="117" t="s">
        <v>322</v>
      </c>
      <c r="E99" s="95" t="s">
        <v>314</v>
      </c>
      <c r="F99" s="96" t="s">
        <v>6</v>
      </c>
      <c r="G99" s="96" t="s">
        <v>315</v>
      </c>
      <c r="H99" s="96" t="s">
        <v>248</v>
      </c>
      <c r="I99" s="13">
        <v>150480051</v>
      </c>
      <c r="J99" s="13">
        <v>7280486731</v>
      </c>
      <c r="K99" s="12">
        <f t="shared" si="43"/>
        <v>2.0668954777331355E-2</v>
      </c>
      <c r="L99" s="114">
        <v>530301043</v>
      </c>
      <c r="M99" s="13">
        <v>13589955227</v>
      </c>
      <c r="N99" s="97">
        <f t="shared" si="44"/>
        <v>3.9021544526240841E-2</v>
      </c>
      <c r="O99" s="114">
        <v>581532901</v>
      </c>
      <c r="P99" s="13">
        <v>14686105290</v>
      </c>
      <c r="Q99" s="97">
        <f t="shared" si="45"/>
        <v>3.9597489566956523E-2</v>
      </c>
      <c r="R99" s="114">
        <v>66287743</v>
      </c>
      <c r="S99" s="114">
        <v>2770666844</v>
      </c>
      <c r="T99" s="97">
        <f t="shared" si="46"/>
        <v>2.392483352646638E-2</v>
      </c>
      <c r="U99" s="44" t="s">
        <v>7</v>
      </c>
      <c r="V99" s="148" t="s">
        <v>384</v>
      </c>
    </row>
    <row r="100" spans="1:22" ht="172.5" hidden="1" customHeight="1" x14ac:dyDescent="0.2">
      <c r="A100" s="126">
        <v>1</v>
      </c>
      <c r="B100" s="14" t="s">
        <v>251</v>
      </c>
      <c r="C100" s="14" t="s">
        <v>239</v>
      </c>
      <c r="D100" s="67">
        <v>721420</v>
      </c>
      <c r="E100" s="85">
        <v>44011</v>
      </c>
      <c r="F100" s="86"/>
      <c r="G100" s="86"/>
      <c r="H100" s="86"/>
      <c r="I100" s="29">
        <v>13575437</v>
      </c>
      <c r="J100" s="29">
        <v>2437374107</v>
      </c>
      <c r="K100" s="17">
        <f t="shared" si="43"/>
        <v>5.569697717314759E-3</v>
      </c>
      <c r="L100" s="116">
        <v>25652264</v>
      </c>
      <c r="M100" s="29">
        <v>4551757182</v>
      </c>
      <c r="N100" s="100">
        <f t="shared" si="44"/>
        <v>5.6356837533957892E-3</v>
      </c>
      <c r="O100" s="116">
        <v>23092985</v>
      </c>
      <c r="P100" s="29">
        <v>3998339700</v>
      </c>
      <c r="Q100" s="100">
        <f t="shared" si="45"/>
        <v>5.7756435752569996E-3</v>
      </c>
      <c r="R100" s="29">
        <v>282865</v>
      </c>
      <c r="S100" s="29">
        <v>608755020</v>
      </c>
      <c r="T100" s="100">
        <f t="shared" si="46"/>
        <v>4.6466146595390703E-4</v>
      </c>
      <c r="U100" s="42" t="s">
        <v>39</v>
      </c>
    </row>
    <row r="101" spans="1:22" ht="172.5" hidden="1" customHeight="1" x14ac:dyDescent="0.2">
      <c r="A101" s="127">
        <v>2</v>
      </c>
      <c r="B101" s="14" t="s">
        <v>334</v>
      </c>
      <c r="C101" s="14" t="s">
        <v>335</v>
      </c>
      <c r="D101" s="67" t="s">
        <v>336</v>
      </c>
      <c r="E101" s="85">
        <v>44470</v>
      </c>
      <c r="F101" s="86"/>
      <c r="G101" s="86"/>
      <c r="H101" s="86"/>
      <c r="I101" s="29">
        <v>6351188</v>
      </c>
      <c r="J101" s="29">
        <v>1510875494</v>
      </c>
      <c r="K101" s="17">
        <f t="shared" si="43"/>
        <v>4.2036475045242874E-3</v>
      </c>
      <c r="L101" s="29">
        <v>1694414</v>
      </c>
      <c r="M101" s="29">
        <v>1216484326</v>
      </c>
      <c r="N101" s="17">
        <f t="shared" ref="N101" si="47">(L101/M101)</f>
        <v>1.3928777903546947E-3</v>
      </c>
      <c r="O101" s="29">
        <v>2824333</v>
      </c>
      <c r="P101" s="29">
        <v>1376286027</v>
      </c>
      <c r="Q101" s="17">
        <f t="shared" ref="Q101" si="48">(O101/P101)</f>
        <v>2.0521410118189043E-3</v>
      </c>
      <c r="R101" s="29">
        <v>1665123</v>
      </c>
      <c r="S101" s="29">
        <v>505708758</v>
      </c>
      <c r="T101" s="17">
        <f t="shared" ref="T101" si="49">(R101/S101)</f>
        <v>3.2926520920565114E-3</v>
      </c>
      <c r="U101" s="42" t="s">
        <v>39</v>
      </c>
    </row>
    <row r="102" spans="1:22" ht="172.5" hidden="1" customHeight="1" x14ac:dyDescent="0.2">
      <c r="A102" s="127">
        <v>3</v>
      </c>
      <c r="B102" s="14" t="s">
        <v>334</v>
      </c>
      <c r="C102" s="14" t="s">
        <v>362</v>
      </c>
      <c r="D102" s="67">
        <v>721710</v>
      </c>
      <c r="E102" s="85">
        <v>44759</v>
      </c>
      <c r="F102" s="86"/>
      <c r="G102" s="86"/>
      <c r="H102" s="86"/>
      <c r="I102" s="29">
        <v>1168070</v>
      </c>
      <c r="J102" s="29">
        <v>34149826</v>
      </c>
      <c r="K102" s="17">
        <f>(I102/J102)</f>
        <v>3.4204273837295684E-2</v>
      </c>
      <c r="L102" s="29">
        <v>3492179</v>
      </c>
      <c r="M102" s="29">
        <v>83557962</v>
      </c>
      <c r="N102" s="17">
        <f>(L102/M102)</f>
        <v>4.179349180392887E-2</v>
      </c>
      <c r="O102" s="29">
        <v>3354087</v>
      </c>
      <c r="P102" s="29">
        <v>86266808</v>
      </c>
      <c r="Q102" s="17">
        <f>(O102/P102)</f>
        <v>3.8880388387617169E-2</v>
      </c>
      <c r="R102" s="29">
        <v>1362786</v>
      </c>
      <c r="S102" s="29">
        <v>15709259</v>
      </c>
      <c r="T102" s="17">
        <f>(R102/S102)</f>
        <v>8.6750495360729624E-2</v>
      </c>
      <c r="U102" s="42" t="s">
        <v>39</v>
      </c>
    </row>
    <row r="103" spans="1:22" ht="172.5" hidden="1" customHeight="1" x14ac:dyDescent="0.2">
      <c r="A103" s="127">
        <v>4</v>
      </c>
      <c r="B103" s="14" t="s">
        <v>18</v>
      </c>
      <c r="C103" s="14" t="s">
        <v>368</v>
      </c>
      <c r="D103" s="67" t="s">
        <v>385</v>
      </c>
      <c r="E103" s="85">
        <v>44837</v>
      </c>
      <c r="F103" s="86"/>
      <c r="G103" s="86"/>
      <c r="H103" s="86"/>
      <c r="I103" s="29"/>
      <c r="J103" s="29"/>
      <c r="K103" s="17"/>
      <c r="L103" s="29"/>
      <c r="M103" s="29"/>
      <c r="N103" s="17"/>
      <c r="O103" s="29">
        <v>1558</v>
      </c>
      <c r="P103" s="29">
        <v>464151</v>
      </c>
      <c r="Q103" s="17">
        <f t="shared" ref="Q103:Q104" si="50">(O103/P103)</f>
        <v>3.3566662573171232E-3</v>
      </c>
      <c r="R103" s="29">
        <v>0</v>
      </c>
      <c r="S103" s="29">
        <v>156807</v>
      </c>
      <c r="T103" s="150">
        <f t="shared" ref="T103:T104" si="51">(R103/S103)</f>
        <v>0</v>
      </c>
      <c r="U103" s="42" t="s">
        <v>39</v>
      </c>
      <c r="V103" s="149" t="s">
        <v>386</v>
      </c>
    </row>
    <row r="104" spans="1:22" ht="66.75" hidden="1" customHeight="1" x14ac:dyDescent="0.2">
      <c r="A104" s="127">
        <v>4</v>
      </c>
      <c r="B104" s="14" t="s">
        <v>288</v>
      </c>
      <c r="C104" s="14" t="s">
        <v>373</v>
      </c>
      <c r="D104" s="67" t="s">
        <v>383</v>
      </c>
      <c r="E104" s="85">
        <v>45020</v>
      </c>
      <c r="F104" s="86"/>
      <c r="G104" s="86"/>
      <c r="H104" s="86" t="s">
        <v>374</v>
      </c>
      <c r="I104" s="29"/>
      <c r="J104" s="29"/>
      <c r="K104" s="17"/>
      <c r="L104" s="29"/>
      <c r="M104" s="29"/>
      <c r="N104" s="17"/>
      <c r="O104" s="29">
        <v>428930</v>
      </c>
      <c r="P104" s="29">
        <v>53975853</v>
      </c>
      <c r="Q104" s="17">
        <f t="shared" si="50"/>
        <v>7.9467016482351847E-3</v>
      </c>
      <c r="R104" s="29">
        <v>67891</v>
      </c>
      <c r="S104" s="29">
        <v>18841352</v>
      </c>
      <c r="T104" s="17">
        <f t="shared" si="51"/>
        <v>3.6032976826716047E-3</v>
      </c>
      <c r="U104" s="42" t="s">
        <v>39</v>
      </c>
      <c r="V104" s="149"/>
    </row>
    <row r="105" spans="1:22" hidden="1" x14ac:dyDescent="0.2">
      <c r="A105" s="209" t="s">
        <v>45</v>
      </c>
      <c r="B105" s="205" t="s">
        <v>356</v>
      </c>
      <c r="C105" s="211"/>
      <c r="D105" s="211"/>
      <c r="E105" s="211"/>
      <c r="F105" s="211"/>
      <c r="G105" s="211"/>
      <c r="H105" s="211"/>
      <c r="I105" s="211"/>
      <c r="J105" s="211"/>
      <c r="K105" s="211"/>
      <c r="L105" s="211"/>
      <c r="M105" s="211"/>
      <c r="N105" s="211"/>
      <c r="O105" s="211"/>
      <c r="P105" s="211"/>
      <c r="Q105" s="211"/>
      <c r="R105" s="211"/>
      <c r="S105" s="211"/>
      <c r="T105" s="211"/>
      <c r="U105" s="212"/>
    </row>
    <row r="106" spans="1:22" hidden="1" x14ac:dyDescent="0.2">
      <c r="A106" s="213"/>
      <c r="B106" s="202" t="s">
        <v>0</v>
      </c>
      <c r="C106" s="202" t="s">
        <v>1</v>
      </c>
      <c r="D106" s="203" t="s">
        <v>2</v>
      </c>
      <c r="E106" s="202" t="s">
        <v>3</v>
      </c>
      <c r="F106" s="202" t="s">
        <v>58</v>
      </c>
      <c r="G106" s="202" t="s">
        <v>59</v>
      </c>
      <c r="H106" s="204" t="s">
        <v>57</v>
      </c>
      <c r="I106" s="202">
        <v>2020</v>
      </c>
      <c r="J106" s="202"/>
      <c r="K106" s="202"/>
      <c r="L106" s="202">
        <v>2021</v>
      </c>
      <c r="M106" s="202"/>
      <c r="N106" s="202"/>
      <c r="O106" s="205" t="s">
        <v>355</v>
      </c>
      <c r="P106" s="206"/>
      <c r="Q106" s="207"/>
      <c r="R106" s="156"/>
      <c r="S106" s="156"/>
      <c r="T106" s="156"/>
      <c r="U106" s="208" t="s">
        <v>4</v>
      </c>
    </row>
    <row r="107" spans="1:22" hidden="1" x14ac:dyDescent="0.2">
      <c r="A107" s="159"/>
      <c r="B107" s="202"/>
      <c r="C107" s="202"/>
      <c r="D107" s="203"/>
      <c r="E107" s="202"/>
      <c r="F107" s="202"/>
      <c r="G107" s="202"/>
      <c r="H107" s="204"/>
      <c r="I107" s="157" t="s">
        <v>78</v>
      </c>
      <c r="J107" s="157" t="s">
        <v>79</v>
      </c>
      <c r="K107" s="157" t="s">
        <v>80</v>
      </c>
      <c r="L107" s="157" t="s">
        <v>78</v>
      </c>
      <c r="M107" s="157" t="s">
        <v>79</v>
      </c>
      <c r="N107" s="157" t="s">
        <v>80</v>
      </c>
      <c r="O107" s="157" t="s">
        <v>78</v>
      </c>
      <c r="P107" s="157" t="s">
        <v>79</v>
      </c>
      <c r="Q107" s="157" t="s">
        <v>80</v>
      </c>
      <c r="R107" s="157"/>
      <c r="S107" s="157"/>
      <c r="T107" s="157"/>
      <c r="U107" s="208"/>
    </row>
    <row r="108" spans="1:22" ht="114.75" customHeight="1" x14ac:dyDescent="0.2">
      <c r="A108" s="73">
        <v>1</v>
      </c>
      <c r="B108" s="1" t="s">
        <v>5</v>
      </c>
      <c r="C108" s="1" t="s">
        <v>140</v>
      </c>
      <c r="D108" s="118" t="s">
        <v>317</v>
      </c>
      <c r="E108" s="3">
        <v>42845</v>
      </c>
      <c r="F108" s="3"/>
      <c r="G108" s="31">
        <v>43182</v>
      </c>
      <c r="H108" s="52" t="s">
        <v>150</v>
      </c>
      <c r="I108" s="45">
        <v>305966772</v>
      </c>
      <c r="J108" s="45">
        <v>9727624941</v>
      </c>
      <c r="K108" s="12">
        <f>I108/J108</f>
        <v>3.1453389070379457E-2</v>
      </c>
      <c r="L108" s="45">
        <v>1026334270</v>
      </c>
      <c r="M108" s="45">
        <v>18305049888</v>
      </c>
      <c r="N108" s="12">
        <f>L108/M108</f>
        <v>5.6068367815420184E-2</v>
      </c>
      <c r="O108" s="45">
        <v>869300925</v>
      </c>
      <c r="P108" s="45">
        <v>16324285038</v>
      </c>
      <c r="Q108" s="12">
        <f>O108/P108</f>
        <v>5.3252006012907992E-2</v>
      </c>
      <c r="R108" s="45">
        <v>128317806</v>
      </c>
      <c r="S108" s="45">
        <v>3099345158</v>
      </c>
      <c r="T108" s="12">
        <f>R108/S108</f>
        <v>4.140158628953839E-2</v>
      </c>
      <c r="U108" s="41" t="s">
        <v>7</v>
      </c>
    </row>
    <row r="109" spans="1:22" ht="161.25" customHeight="1" x14ac:dyDescent="0.2">
      <c r="A109" s="73">
        <v>2</v>
      </c>
      <c r="B109" s="1" t="s">
        <v>5</v>
      </c>
      <c r="C109" s="1" t="s">
        <v>147</v>
      </c>
      <c r="D109" s="118" t="s">
        <v>317</v>
      </c>
      <c r="E109" s="3">
        <v>42851</v>
      </c>
      <c r="F109" s="3"/>
      <c r="G109" s="31">
        <v>43182</v>
      </c>
      <c r="H109" s="52" t="s">
        <v>151</v>
      </c>
      <c r="I109" s="45">
        <v>190500689</v>
      </c>
      <c r="J109" s="45">
        <v>2298133766</v>
      </c>
      <c r="K109" s="12">
        <f>I109/J109</f>
        <v>8.289364693142931E-2</v>
      </c>
      <c r="L109" s="45">
        <v>379895870</v>
      </c>
      <c r="M109" s="45">
        <v>4219603263</v>
      </c>
      <c r="N109" s="12">
        <f>L109/M109</f>
        <v>9.0031182156662393E-2</v>
      </c>
      <c r="O109" s="45">
        <v>869300925</v>
      </c>
      <c r="P109" s="45">
        <v>16324285038</v>
      </c>
      <c r="Q109" s="12">
        <f>O109/P109</f>
        <v>5.3252006012907992E-2</v>
      </c>
      <c r="R109" s="45">
        <v>128317806</v>
      </c>
      <c r="S109" s="45">
        <v>3099345158</v>
      </c>
      <c r="T109" s="12">
        <f>R109/S109</f>
        <v>4.140158628953839E-2</v>
      </c>
      <c r="U109" s="41" t="s">
        <v>7</v>
      </c>
    </row>
    <row r="110" spans="1:22" ht="30.75" customHeight="1" x14ac:dyDescent="0.2">
      <c r="A110" s="75">
        <v>1</v>
      </c>
      <c r="B110" s="14" t="s">
        <v>5</v>
      </c>
      <c r="C110" s="14" t="s">
        <v>148</v>
      </c>
      <c r="D110" s="67">
        <v>87</v>
      </c>
      <c r="E110" s="16">
        <v>43243</v>
      </c>
      <c r="F110" s="15" t="s">
        <v>6</v>
      </c>
      <c r="G110" s="15" t="s">
        <v>6</v>
      </c>
      <c r="H110" s="51" t="s">
        <v>6</v>
      </c>
      <c r="I110" s="29">
        <v>849895735</v>
      </c>
      <c r="J110" s="29">
        <v>22097834164</v>
      </c>
      <c r="K110" s="17">
        <f>(I110/J110)</f>
        <v>3.8460589788685322E-2</v>
      </c>
      <c r="L110" s="29">
        <v>1124167604</v>
      </c>
      <c r="M110" s="29">
        <v>25022733257</v>
      </c>
      <c r="N110" s="17">
        <f>L110/M110</f>
        <v>4.4925851722673785E-2</v>
      </c>
      <c r="O110" s="29">
        <v>601132376</v>
      </c>
      <c r="P110" s="29">
        <v>10645140371</v>
      </c>
      <c r="Q110" s="17">
        <f>O110/P110</f>
        <v>5.6470122050962669E-2</v>
      </c>
      <c r="R110" s="17"/>
      <c r="S110" s="17"/>
      <c r="T110" s="17"/>
      <c r="U110" s="42" t="s">
        <v>39</v>
      </c>
    </row>
    <row r="111" spans="1:22" hidden="1" x14ac:dyDescent="0.2">
      <c r="A111" s="37"/>
      <c r="B111" s="217" t="s">
        <v>82</v>
      </c>
      <c r="C111" s="218"/>
      <c r="D111" s="218"/>
      <c r="E111" s="218"/>
      <c r="F111" s="218"/>
      <c r="G111" s="218"/>
      <c r="H111" s="218"/>
      <c r="I111" s="218"/>
      <c r="J111" s="218"/>
      <c r="K111" s="218"/>
      <c r="L111" s="218"/>
      <c r="M111" s="218"/>
      <c r="N111" s="218"/>
      <c r="O111" s="218"/>
      <c r="P111" s="218"/>
      <c r="Q111" s="218"/>
      <c r="R111" s="218"/>
      <c r="S111" s="218"/>
      <c r="T111" s="218"/>
      <c r="U111" s="218"/>
    </row>
    <row r="112" spans="1:22" hidden="1" x14ac:dyDescent="0.2">
      <c r="A112" s="40"/>
      <c r="B112" s="217" t="s">
        <v>209</v>
      </c>
      <c r="C112" s="218"/>
      <c r="D112" s="218"/>
      <c r="E112" s="218"/>
      <c r="F112" s="218"/>
      <c r="G112" s="218"/>
      <c r="H112" s="218"/>
      <c r="I112" s="218"/>
      <c r="J112" s="218"/>
      <c r="K112" s="218"/>
      <c r="L112" s="218"/>
      <c r="M112" s="218"/>
      <c r="N112" s="218"/>
      <c r="O112" s="218"/>
      <c r="P112" s="218"/>
      <c r="Q112" s="218"/>
      <c r="R112" s="218"/>
      <c r="S112" s="218"/>
      <c r="T112" s="218"/>
      <c r="U112" s="218"/>
    </row>
    <row r="113" spans="1:21" hidden="1" x14ac:dyDescent="0.2">
      <c r="A113" s="40"/>
      <c r="B113" s="217" t="s">
        <v>211</v>
      </c>
      <c r="C113" s="218"/>
      <c r="D113" s="218"/>
      <c r="E113" s="218"/>
      <c r="F113" s="218"/>
      <c r="G113" s="218"/>
      <c r="H113" s="218"/>
      <c r="I113" s="218"/>
      <c r="J113" s="218"/>
      <c r="K113" s="218"/>
      <c r="L113" s="218"/>
      <c r="M113" s="218"/>
      <c r="N113" s="218"/>
      <c r="O113" s="218"/>
      <c r="P113" s="218"/>
      <c r="Q113" s="218"/>
      <c r="R113" s="218"/>
      <c r="S113" s="218"/>
      <c r="T113" s="218"/>
      <c r="U113" s="218"/>
    </row>
    <row r="114" spans="1:21" hidden="1" x14ac:dyDescent="0.2">
      <c r="A114" s="40"/>
      <c r="B114" s="61" t="s">
        <v>212</v>
      </c>
      <c r="C114" s="158"/>
      <c r="D114" s="158"/>
      <c r="E114" s="158"/>
      <c r="F114" s="158"/>
      <c r="G114" s="158"/>
      <c r="H114" s="158"/>
      <c r="I114" s="158"/>
      <c r="J114" s="158"/>
      <c r="K114" s="158"/>
      <c r="L114" s="158"/>
      <c r="M114" s="158"/>
      <c r="N114" s="158"/>
      <c r="O114" s="158"/>
      <c r="P114" s="158"/>
      <c r="Q114" s="158"/>
      <c r="R114" s="158"/>
      <c r="S114" s="158"/>
      <c r="T114" s="158"/>
      <c r="U114" s="158"/>
    </row>
    <row r="115" spans="1:21" s="139" customFormat="1" ht="22.5" hidden="1" x14ac:dyDescent="0.2">
      <c r="B115" s="143" t="s">
        <v>376</v>
      </c>
      <c r="D115" s="140"/>
      <c r="E115" s="138"/>
      <c r="F115" s="138"/>
      <c r="G115" s="138"/>
      <c r="H115" s="141"/>
      <c r="I115" s="138"/>
      <c r="J115" s="138"/>
      <c r="K115" s="138"/>
      <c r="L115" s="138"/>
      <c r="M115" s="138"/>
      <c r="N115" s="138"/>
      <c r="O115" s="138"/>
      <c r="P115" s="138"/>
      <c r="Q115" s="138"/>
      <c r="R115" s="138"/>
      <c r="S115" s="138"/>
      <c r="T115" s="138"/>
      <c r="U115" s="142"/>
    </row>
    <row r="116" spans="1:21" ht="15" hidden="1" customHeight="1" x14ac:dyDescent="0.2">
      <c r="A116" s="40"/>
      <c r="B116" s="219" t="s">
        <v>26</v>
      </c>
      <c r="C116" s="220"/>
      <c r="D116" s="220"/>
      <c r="E116" s="220"/>
      <c r="F116" s="220"/>
      <c r="G116" s="220"/>
      <c r="H116" s="50"/>
      <c r="I116" s="20"/>
      <c r="J116" s="20"/>
      <c r="K116" s="20"/>
      <c r="L116" s="5"/>
      <c r="M116" s="5"/>
      <c r="N116" s="5"/>
      <c r="O116" s="5"/>
      <c r="P116" s="5"/>
      <c r="Q116" s="5"/>
      <c r="R116" s="5"/>
      <c r="S116" s="5"/>
      <c r="T116" s="5"/>
      <c r="U116" s="58"/>
    </row>
    <row r="117" spans="1:21" ht="15.75" hidden="1" thickBot="1" x14ac:dyDescent="0.25">
      <c r="A117" s="40"/>
      <c r="B117" s="221"/>
      <c r="C117" s="222"/>
      <c r="D117" s="222"/>
      <c r="E117" s="222"/>
      <c r="F117" s="222"/>
      <c r="G117" s="222"/>
      <c r="H117" s="50"/>
      <c r="I117" s="20"/>
      <c r="J117" s="20"/>
      <c r="K117" s="20"/>
      <c r="L117" s="5"/>
      <c r="M117" s="5"/>
      <c r="N117" s="5"/>
      <c r="O117" s="5"/>
      <c r="P117" s="5"/>
      <c r="Q117" s="5"/>
      <c r="R117" s="5"/>
      <c r="S117" s="5"/>
      <c r="T117" s="5"/>
      <c r="U117" s="58"/>
    </row>
    <row r="118" spans="1:21" ht="15.75" hidden="1" thickBot="1" x14ac:dyDescent="0.25">
      <c r="A118" s="40"/>
      <c r="B118" s="223" t="s">
        <v>27</v>
      </c>
      <c r="C118" s="224"/>
      <c r="D118" s="18">
        <v>2020</v>
      </c>
      <c r="E118" s="18">
        <v>2021</v>
      </c>
      <c r="F118" s="18">
        <v>2022</v>
      </c>
      <c r="G118" s="18" t="s">
        <v>375</v>
      </c>
      <c r="I118" s="20"/>
      <c r="J118" s="20"/>
      <c r="K118" s="20"/>
      <c r="L118" s="6"/>
      <c r="M118" s="6"/>
      <c r="N118" s="6"/>
      <c r="O118" s="6"/>
      <c r="P118" s="6"/>
      <c r="Q118" s="6"/>
      <c r="R118" s="6"/>
      <c r="S118" s="6"/>
      <c r="T118" s="6"/>
    </row>
    <row r="119" spans="1:21" ht="15.75" hidden="1" customHeight="1" thickBot="1" x14ac:dyDescent="0.25">
      <c r="A119" s="40"/>
      <c r="B119" s="214" t="s">
        <v>28</v>
      </c>
      <c r="C119" s="33" t="s">
        <v>29</v>
      </c>
      <c r="D119" s="7">
        <f>SUM(I54:I55)</f>
        <v>11959077</v>
      </c>
      <c r="E119" s="7">
        <f>SUM(L54:L55)</f>
        <v>8793354</v>
      </c>
      <c r="F119" s="24">
        <f>SUM(O54:O58)</f>
        <v>140372286</v>
      </c>
      <c r="G119" s="24">
        <f>SUM(R54:R58)</f>
        <v>46081725</v>
      </c>
      <c r="I119" s="8"/>
      <c r="J119" s="20"/>
      <c r="K119" s="20"/>
      <c r="L119" s="6"/>
      <c r="M119" s="6"/>
      <c r="N119" s="6"/>
      <c r="O119" s="6"/>
      <c r="P119" s="6"/>
      <c r="Q119" s="6"/>
      <c r="R119" s="6"/>
      <c r="S119" s="6"/>
      <c r="T119" s="6"/>
    </row>
    <row r="120" spans="1:21" ht="15.75" hidden="1" thickBot="1" x14ac:dyDescent="0.25">
      <c r="A120" s="40"/>
      <c r="B120" s="215"/>
      <c r="C120" s="33" t="s">
        <v>30</v>
      </c>
      <c r="D120" s="7">
        <f>SUM(I5:I44)</f>
        <v>1848330801</v>
      </c>
      <c r="E120" s="7">
        <f>SUM(L5:L44)</f>
        <v>3383335172</v>
      </c>
      <c r="F120" s="24">
        <f>SUM(O5:O51)</f>
        <v>4184830235</v>
      </c>
      <c r="G120" s="24">
        <f>SUM(R5:R51)</f>
        <v>703040860</v>
      </c>
      <c r="I120" s="8"/>
      <c r="J120" s="20"/>
      <c r="K120" s="20"/>
      <c r="L120" s="6"/>
      <c r="M120" s="6"/>
      <c r="N120" s="6"/>
      <c r="O120" s="6"/>
      <c r="P120" s="6"/>
      <c r="Q120" s="6"/>
      <c r="R120" s="6"/>
      <c r="S120" s="6"/>
      <c r="T120" s="6"/>
    </row>
    <row r="121" spans="1:21" ht="15.75" hidden="1" thickBot="1" x14ac:dyDescent="0.25">
      <c r="A121" s="40"/>
      <c r="B121" s="216"/>
      <c r="C121" s="33" t="s">
        <v>31</v>
      </c>
      <c r="D121" s="7">
        <f>(D119+D120)</f>
        <v>1860289878</v>
      </c>
      <c r="E121" s="7">
        <f>(E119+E120)</f>
        <v>3392128526</v>
      </c>
      <c r="F121" s="7">
        <f>(F119+F120)</f>
        <v>4325202521</v>
      </c>
      <c r="G121" s="7">
        <f>(G119+G120)</f>
        <v>749122585</v>
      </c>
      <c r="I121" s="20"/>
      <c r="J121" s="20"/>
      <c r="K121" s="20"/>
      <c r="L121" s="6"/>
      <c r="M121" s="6"/>
      <c r="N121" s="6"/>
      <c r="O121" s="6"/>
      <c r="P121" s="6"/>
      <c r="Q121" s="6"/>
      <c r="R121" s="6"/>
      <c r="S121" s="6"/>
      <c r="T121" s="6"/>
    </row>
    <row r="122" spans="1:21" ht="15.75" hidden="1" thickBot="1" x14ac:dyDescent="0.25">
      <c r="A122" s="40"/>
      <c r="B122" s="161"/>
      <c r="C122" s="163"/>
      <c r="D122" s="163"/>
      <c r="E122" s="164"/>
      <c r="F122" s="164"/>
      <c r="G122" s="8"/>
      <c r="I122" s="20"/>
      <c r="J122" s="20"/>
      <c r="K122" s="20"/>
      <c r="L122" s="6"/>
      <c r="M122" s="6"/>
      <c r="N122" s="6"/>
      <c r="O122" s="6"/>
      <c r="P122" s="6"/>
      <c r="Q122" s="6"/>
      <c r="R122" s="6"/>
      <c r="S122" s="6"/>
      <c r="T122" s="6"/>
    </row>
    <row r="123" spans="1:21" ht="15.75" hidden="1" thickBot="1" x14ac:dyDescent="0.25">
      <c r="A123" s="40"/>
      <c r="B123" s="214" t="s">
        <v>32</v>
      </c>
      <c r="C123" s="33" t="s">
        <v>29</v>
      </c>
      <c r="D123" s="7">
        <f>SUM(I81)</f>
        <v>79152375</v>
      </c>
      <c r="E123" s="7">
        <f>SUM(L81)</f>
        <v>88291388</v>
      </c>
      <c r="F123" s="7">
        <f>SUM(O82)</f>
        <v>11190321</v>
      </c>
      <c r="G123" s="7">
        <f>SUM(R82)</f>
        <v>3547731</v>
      </c>
      <c r="I123" s="20"/>
      <c r="J123" s="20"/>
      <c r="K123" s="20"/>
      <c r="L123" s="6"/>
      <c r="M123" s="6"/>
      <c r="N123" s="6"/>
      <c r="O123" s="6"/>
      <c r="P123" s="6"/>
      <c r="Q123" s="6"/>
      <c r="R123" s="6"/>
      <c r="S123" s="6"/>
      <c r="T123" s="6"/>
    </row>
    <row r="124" spans="1:21" ht="15.75" hidden="1" thickBot="1" x14ac:dyDescent="0.25">
      <c r="A124" s="40"/>
      <c r="B124" s="215"/>
      <c r="C124" s="33" t="s">
        <v>33</v>
      </c>
      <c r="D124" s="7">
        <f>SUM(I65:I80)</f>
        <v>747277061</v>
      </c>
      <c r="E124" s="7">
        <f>SUM(L65:L80)</f>
        <v>965755167</v>
      </c>
      <c r="F124" s="7">
        <f>SUM(O65:O81)</f>
        <v>2112734026</v>
      </c>
      <c r="G124" s="7">
        <f>SUM(P65:P81)</f>
        <v>24202373837</v>
      </c>
      <c r="I124" s="8"/>
      <c r="J124" s="20"/>
      <c r="K124" s="20"/>
      <c r="L124" s="6"/>
      <c r="M124" s="6"/>
      <c r="N124" s="6"/>
      <c r="O124" s="6"/>
      <c r="P124" s="6"/>
      <c r="Q124" s="6"/>
      <c r="R124" s="6"/>
      <c r="S124" s="6"/>
      <c r="T124" s="6"/>
    </row>
    <row r="125" spans="1:21" ht="29.25" hidden="1" thickBot="1" x14ac:dyDescent="0.25">
      <c r="A125" s="40"/>
      <c r="B125" s="215"/>
      <c r="C125" s="23" t="s">
        <v>316</v>
      </c>
      <c r="D125" s="24">
        <f>(I65-I5)+I69+I79</f>
        <v>132837940</v>
      </c>
      <c r="E125" s="24">
        <f>(L65-L5)+L69+L79</f>
        <v>231027939</v>
      </c>
      <c r="F125" s="24">
        <f>(O65-O5)+O69+O80</f>
        <v>55895633</v>
      </c>
      <c r="G125" s="24">
        <f>(R65-R5)+R69+R80</f>
        <v>28616614</v>
      </c>
      <c r="I125" s="20"/>
      <c r="J125" s="20"/>
      <c r="K125" s="20"/>
      <c r="L125" s="6"/>
      <c r="M125" s="6"/>
      <c r="N125" s="6"/>
      <c r="O125" s="6"/>
      <c r="P125" s="6"/>
      <c r="Q125" s="6"/>
      <c r="R125" s="6"/>
      <c r="S125" s="6"/>
      <c r="T125" s="6"/>
    </row>
    <row r="126" spans="1:21" ht="15.75" hidden="1" thickBot="1" x14ac:dyDescent="0.25">
      <c r="A126" s="40"/>
      <c r="B126" s="216"/>
      <c r="C126" s="33" t="s">
        <v>31</v>
      </c>
      <c r="D126" s="7">
        <f>SUM(D123:D124)</f>
        <v>826429436</v>
      </c>
      <c r="E126" s="7">
        <f>SUM(E123:E124)</f>
        <v>1054046555</v>
      </c>
      <c r="F126" s="7">
        <f>SUM(F123:F124)</f>
        <v>2123924347</v>
      </c>
      <c r="G126" s="7">
        <f>SUM(G123:G124)</f>
        <v>24205921568</v>
      </c>
      <c r="H126" s="55"/>
    </row>
    <row r="127" spans="1:21" ht="15.75" hidden="1" thickBot="1" x14ac:dyDescent="0.25">
      <c r="A127" s="40"/>
      <c r="B127" s="161"/>
      <c r="C127" s="163"/>
      <c r="D127" s="163"/>
      <c r="E127" s="164"/>
      <c r="F127" s="164"/>
      <c r="L127" s="40"/>
      <c r="M127" s="40"/>
      <c r="N127" s="40"/>
      <c r="O127" s="40"/>
      <c r="P127" s="40"/>
      <c r="Q127" s="40"/>
      <c r="R127" s="40"/>
      <c r="S127" s="40"/>
      <c r="T127" s="40"/>
      <c r="U127" s="40"/>
    </row>
    <row r="128" spans="1:21" ht="15.75" hidden="1" thickBot="1" x14ac:dyDescent="0.25">
      <c r="A128" s="40"/>
      <c r="B128" s="214" t="s">
        <v>34</v>
      </c>
      <c r="C128" s="33" t="s">
        <v>29</v>
      </c>
      <c r="D128" s="7">
        <f>SUM(I100:I100)</f>
        <v>13575437</v>
      </c>
      <c r="E128" s="7">
        <f>SUM(L100:L100)</f>
        <v>25652264</v>
      </c>
      <c r="F128" s="7">
        <f>SUM(O100:O102)</f>
        <v>29271405</v>
      </c>
      <c r="G128" s="7">
        <f>SUM(R100:R102)</f>
        <v>3310774</v>
      </c>
      <c r="L128" s="40"/>
      <c r="M128" s="40"/>
      <c r="N128" s="40"/>
      <c r="O128" s="40"/>
      <c r="P128" s="40"/>
      <c r="Q128" s="40"/>
      <c r="R128" s="40"/>
      <c r="S128" s="40"/>
      <c r="T128" s="40"/>
      <c r="U128" s="40"/>
    </row>
    <row r="129" spans="1:21" s="40" customFormat="1" ht="15.75" hidden="1" thickBot="1" x14ac:dyDescent="0.25">
      <c r="B129" s="215"/>
      <c r="C129" s="33" t="s">
        <v>163</v>
      </c>
      <c r="D129" s="7">
        <f>SUM(I87:I99)</f>
        <v>3311711545</v>
      </c>
      <c r="E129" s="7">
        <f>SUM(L87:L99)</f>
        <v>7388071130</v>
      </c>
      <c r="F129" s="7">
        <f>SUM(O87:O99)</f>
        <v>5448699633</v>
      </c>
      <c r="G129" s="7">
        <f>SUM(R87:R99)</f>
        <v>924099349</v>
      </c>
      <c r="H129" s="54"/>
      <c r="I129" s="9"/>
      <c r="J129" s="9"/>
      <c r="K129" s="9"/>
    </row>
    <row r="130" spans="1:21" s="40" customFormat="1" ht="15.75" hidden="1" thickBot="1" x14ac:dyDescent="0.25">
      <c r="B130" s="216"/>
      <c r="C130" s="33" t="s">
        <v>31</v>
      </c>
      <c r="D130" s="7">
        <f>SUM(D128:D129)</f>
        <v>3325286982</v>
      </c>
      <c r="E130" s="7">
        <f>SUM(E128:E129)</f>
        <v>7413723394</v>
      </c>
      <c r="F130" s="7">
        <f>SUM(F128:F129)</f>
        <v>5477971038</v>
      </c>
      <c r="G130" s="7">
        <f>SUM(G128:G129)</f>
        <v>927410123</v>
      </c>
      <c r="H130" s="54"/>
      <c r="I130" s="9"/>
      <c r="J130" s="9"/>
      <c r="K130" s="9"/>
    </row>
    <row r="131" spans="1:21" ht="15.75" hidden="1" thickBot="1" x14ac:dyDescent="0.25">
      <c r="A131" s="40"/>
      <c r="B131" s="161"/>
      <c r="C131" s="163"/>
      <c r="D131" s="163"/>
      <c r="E131" s="164"/>
      <c r="F131" s="164"/>
      <c r="L131" s="40"/>
      <c r="M131" s="40"/>
      <c r="N131" s="40"/>
      <c r="O131" s="40"/>
      <c r="P131" s="40"/>
      <c r="Q131" s="40"/>
      <c r="R131" s="40"/>
      <c r="S131" s="40"/>
      <c r="T131" s="40"/>
      <c r="U131" s="40"/>
    </row>
    <row r="132" spans="1:21" s="40" customFormat="1" ht="15.75" hidden="1" thickBot="1" x14ac:dyDescent="0.25">
      <c r="B132" s="214" t="s">
        <v>149</v>
      </c>
      <c r="C132" s="33" t="s">
        <v>29</v>
      </c>
      <c r="D132" s="7">
        <f>I110</f>
        <v>849895735</v>
      </c>
      <c r="E132" s="7">
        <f>L110</f>
        <v>1124167604</v>
      </c>
      <c r="F132" s="7">
        <f>O110</f>
        <v>601132376</v>
      </c>
      <c r="G132" s="7">
        <f>R110</f>
        <v>0</v>
      </c>
      <c r="H132" s="54"/>
      <c r="I132" s="9"/>
      <c r="J132" s="9"/>
      <c r="K132" s="9"/>
    </row>
    <row r="133" spans="1:21" s="40" customFormat="1" ht="15.75" hidden="1" thickBot="1" x14ac:dyDescent="0.25">
      <c r="B133" s="215"/>
      <c r="C133" s="33" t="s">
        <v>30</v>
      </c>
      <c r="D133" s="7">
        <f>I108+I109</f>
        <v>496467461</v>
      </c>
      <c r="E133" s="7">
        <f>L108+L109</f>
        <v>1406230140</v>
      </c>
      <c r="F133" s="7">
        <f>O108+O109</f>
        <v>1738601850</v>
      </c>
      <c r="G133" s="7">
        <f>R108+R109</f>
        <v>256635612</v>
      </c>
      <c r="H133" s="54"/>
      <c r="I133" s="9"/>
      <c r="J133" s="9"/>
      <c r="K133" s="9"/>
    </row>
    <row r="134" spans="1:21" s="40" customFormat="1" ht="15.75" hidden="1" thickBot="1" x14ac:dyDescent="0.25">
      <c r="B134" s="216"/>
      <c r="C134" s="33" t="s">
        <v>31</v>
      </c>
      <c r="D134" s="7">
        <f>D132+D133</f>
        <v>1346363196</v>
      </c>
      <c r="E134" s="7">
        <f>E132+E133</f>
        <v>2530397744</v>
      </c>
      <c r="F134" s="7">
        <f>F132+F133</f>
        <v>2339734226</v>
      </c>
      <c r="G134" s="7">
        <f>G132+G133</f>
        <v>256635612</v>
      </c>
      <c r="H134" s="54"/>
      <c r="I134" s="9"/>
      <c r="J134" s="9"/>
      <c r="K134" s="9"/>
    </row>
    <row r="135" spans="1:21" ht="15.75" hidden="1" thickBot="1" x14ac:dyDescent="0.25">
      <c r="A135" s="40"/>
      <c r="B135" s="87"/>
      <c r="C135" s="163"/>
      <c r="D135" s="163"/>
      <c r="E135" s="164"/>
      <c r="F135" s="164"/>
      <c r="L135" s="40"/>
      <c r="M135" s="40"/>
      <c r="N135" s="40"/>
      <c r="O135" s="40"/>
      <c r="P135" s="40"/>
      <c r="Q135" s="40"/>
      <c r="R135" s="40"/>
      <c r="S135" s="40"/>
      <c r="T135" s="40"/>
      <c r="U135" s="40"/>
    </row>
    <row r="136" spans="1:21" s="40" customFormat="1" ht="15.75" hidden="1" thickBot="1" x14ac:dyDescent="0.25">
      <c r="B136" s="214" t="s">
        <v>35</v>
      </c>
      <c r="C136" s="33" t="s">
        <v>25</v>
      </c>
      <c r="D136" s="7">
        <f>D121</f>
        <v>1860289878</v>
      </c>
      <c r="E136" s="7">
        <f>E121</f>
        <v>3392128526</v>
      </c>
      <c r="F136" s="7">
        <f>F121</f>
        <v>4325202521</v>
      </c>
      <c r="G136" s="7">
        <f>G121</f>
        <v>749122585</v>
      </c>
      <c r="H136" s="54"/>
      <c r="I136" s="20"/>
      <c r="J136" s="20"/>
      <c r="K136" s="20"/>
    </row>
    <row r="137" spans="1:21" s="40" customFormat="1" ht="15.75" hidden="1" thickBot="1" x14ac:dyDescent="0.25">
      <c r="B137" s="215"/>
      <c r="C137" s="33" t="s">
        <v>164</v>
      </c>
      <c r="D137" s="7">
        <f>D125</f>
        <v>132837940</v>
      </c>
      <c r="E137" s="7">
        <f>E125</f>
        <v>231027939</v>
      </c>
      <c r="F137" s="7">
        <f>F125</f>
        <v>55895633</v>
      </c>
      <c r="G137" s="7">
        <f>G125</f>
        <v>28616614</v>
      </c>
      <c r="H137" s="54"/>
      <c r="I137" s="20"/>
      <c r="J137" s="20"/>
      <c r="K137" s="20"/>
    </row>
    <row r="138" spans="1:21" s="40" customFormat="1" ht="15.75" hidden="1" thickBot="1" x14ac:dyDescent="0.25">
      <c r="B138" s="215"/>
      <c r="C138" s="33" t="s">
        <v>141</v>
      </c>
      <c r="D138" s="7">
        <f>D130</f>
        <v>3325286982</v>
      </c>
      <c r="E138" s="7">
        <f>E130</f>
        <v>7413723394</v>
      </c>
      <c r="F138" s="7">
        <f>F130</f>
        <v>5477971038</v>
      </c>
      <c r="G138" s="7">
        <f>G130</f>
        <v>927410123</v>
      </c>
      <c r="H138" s="54"/>
      <c r="I138" s="20"/>
      <c r="J138" s="20"/>
      <c r="K138" s="20"/>
    </row>
    <row r="139" spans="1:21" s="40" customFormat="1" ht="15.75" hidden="1" thickBot="1" x14ac:dyDescent="0.25">
      <c r="B139" s="215"/>
      <c r="C139" s="33">
        <v>232</v>
      </c>
      <c r="D139" s="7">
        <f t="shared" ref="D139:E139" si="52">D134</f>
        <v>1346363196</v>
      </c>
      <c r="E139" s="7">
        <f t="shared" si="52"/>
        <v>2530397744</v>
      </c>
      <c r="F139" s="7">
        <f>F134</f>
        <v>2339734226</v>
      </c>
      <c r="G139" s="7">
        <f>G134</f>
        <v>256635612</v>
      </c>
      <c r="I139" s="20"/>
      <c r="J139" s="20"/>
      <c r="K139" s="20"/>
    </row>
    <row r="140" spans="1:21" s="40" customFormat="1" ht="15.75" hidden="1" thickBot="1" x14ac:dyDescent="0.25">
      <c r="B140" s="216"/>
      <c r="C140" s="33" t="s">
        <v>31</v>
      </c>
      <c r="D140" s="7">
        <f>(D136+D137+D138+D139)</f>
        <v>6664777996</v>
      </c>
      <c r="E140" s="7">
        <f>(E136+E137+E138+E139)</f>
        <v>13567277603</v>
      </c>
      <c r="F140" s="7">
        <f>(F136+F137+F138+F139)</f>
        <v>12198803418</v>
      </c>
      <c r="G140" s="7">
        <f>(G136+G137+G138+G139)</f>
        <v>1961784934</v>
      </c>
      <c r="I140" s="20"/>
      <c r="J140" s="20"/>
      <c r="K140" s="20"/>
    </row>
    <row r="141" spans="1:21" s="40" customFormat="1" ht="15.75" hidden="1" thickBot="1" x14ac:dyDescent="0.25">
      <c r="B141" s="227"/>
      <c r="C141" s="228"/>
      <c r="D141" s="228"/>
      <c r="E141" s="228"/>
      <c r="F141" s="229"/>
      <c r="G141" s="10"/>
      <c r="I141" s="20"/>
      <c r="J141" s="20"/>
      <c r="K141" s="20"/>
    </row>
    <row r="142" spans="1:21" s="40" customFormat="1" ht="15.75" hidden="1" thickBot="1" x14ac:dyDescent="0.25">
      <c r="B142" s="214" t="s">
        <v>169</v>
      </c>
      <c r="C142" s="33" t="s">
        <v>25</v>
      </c>
      <c r="D142" s="7">
        <f>D120</f>
        <v>1848330801</v>
      </c>
      <c r="E142" s="7">
        <f>E120</f>
        <v>3383335172</v>
      </c>
      <c r="F142" s="7">
        <f>F120</f>
        <v>4184830235</v>
      </c>
      <c r="G142" s="7">
        <f>G120</f>
        <v>703040860</v>
      </c>
      <c r="I142" s="20"/>
      <c r="J142" s="20"/>
      <c r="K142" s="20"/>
    </row>
    <row r="143" spans="1:21" s="40" customFormat="1" ht="15.75" hidden="1" thickBot="1" x14ac:dyDescent="0.25">
      <c r="B143" s="215"/>
      <c r="C143" s="33" t="s">
        <v>170</v>
      </c>
      <c r="D143" s="106">
        <f>D125</f>
        <v>132837940</v>
      </c>
      <c r="E143" s="7">
        <f t="shared" ref="E143:G143" si="53">E125</f>
        <v>231027939</v>
      </c>
      <c r="F143" s="107">
        <f t="shared" si="53"/>
        <v>55895633</v>
      </c>
      <c r="G143" s="107">
        <f t="shared" si="53"/>
        <v>28616614</v>
      </c>
      <c r="I143" s="20"/>
      <c r="J143" s="20"/>
      <c r="K143" s="20"/>
    </row>
    <row r="144" spans="1:21" s="40" customFormat="1" ht="15.75" hidden="1" thickBot="1" x14ac:dyDescent="0.25">
      <c r="B144" s="215"/>
      <c r="C144" s="33" t="s">
        <v>141</v>
      </c>
      <c r="D144" s="106">
        <f>D129</f>
        <v>3311711545</v>
      </c>
      <c r="E144" s="7">
        <f>E129</f>
        <v>7388071130</v>
      </c>
      <c r="F144" s="7">
        <f>F129</f>
        <v>5448699633</v>
      </c>
      <c r="G144" s="7">
        <f>G129</f>
        <v>924099349</v>
      </c>
      <c r="H144" s="55"/>
      <c r="I144" s="20"/>
      <c r="J144" s="20"/>
      <c r="K144" s="20"/>
    </row>
    <row r="145" spans="1:21" ht="15.75" hidden="1" thickBot="1" x14ac:dyDescent="0.25">
      <c r="A145" s="40"/>
      <c r="B145" s="215"/>
      <c r="C145" s="33" t="s">
        <v>310</v>
      </c>
      <c r="D145" s="106">
        <f>I5+I7+I12+I16+I18+I21+I23+I28+I32+I35+I43</f>
        <v>339706008</v>
      </c>
      <c r="E145" s="7">
        <f>L5+L7+L12+L16+L18+L21+L23+L28+L32+L35+L43</f>
        <v>501781843</v>
      </c>
      <c r="F145" s="7">
        <f>O5+O7+O12+O16+O18+O19+O21+O23+O28+O32+O35+O43+O46</f>
        <v>1108962986</v>
      </c>
      <c r="G145" s="7">
        <f>R5+R7+R12+R16+R18+R19+R21+R23+R28+R32+R35+R43+R46</f>
        <v>181545270</v>
      </c>
      <c r="H145" s="55"/>
      <c r="I145" s="20"/>
      <c r="J145" s="20"/>
      <c r="K145" s="20"/>
      <c r="L145" s="40"/>
      <c r="M145" s="40"/>
      <c r="N145" s="40"/>
      <c r="O145" s="40"/>
      <c r="P145" s="40"/>
      <c r="Q145" s="40"/>
      <c r="R145" s="40"/>
      <c r="S145" s="40"/>
      <c r="T145" s="40"/>
      <c r="U145" s="40"/>
    </row>
    <row r="146" spans="1:21" ht="15.75" hidden="1" thickBot="1" x14ac:dyDescent="0.25">
      <c r="A146" s="40"/>
      <c r="B146" s="215"/>
      <c r="C146" s="33">
        <v>232</v>
      </c>
      <c r="D146" s="106">
        <f>D133</f>
        <v>496467461</v>
      </c>
      <c r="E146" s="7">
        <f>E133</f>
        <v>1406230140</v>
      </c>
      <c r="F146" s="7">
        <f>F133</f>
        <v>1738601850</v>
      </c>
      <c r="G146" s="7">
        <f>G133</f>
        <v>256635612</v>
      </c>
      <c r="H146" s="55"/>
      <c r="I146" s="20"/>
      <c r="J146" s="20"/>
      <c r="K146" s="20"/>
      <c r="L146" s="40"/>
      <c r="M146" s="40"/>
      <c r="N146" s="40"/>
      <c r="O146" s="40"/>
      <c r="P146" s="40"/>
      <c r="Q146" s="40"/>
      <c r="R146" s="40"/>
      <c r="S146" s="40"/>
      <c r="T146" s="40"/>
      <c r="U146" s="40"/>
    </row>
    <row r="147" spans="1:21" ht="15.75" hidden="1" thickBot="1" x14ac:dyDescent="0.25">
      <c r="A147" s="40"/>
      <c r="B147" s="216"/>
      <c r="C147" s="33" t="s">
        <v>31</v>
      </c>
      <c r="D147" s="7">
        <f>SUM(D142:D146)-D145</f>
        <v>5789347747</v>
      </c>
      <c r="E147" s="7">
        <f>SUM(E142:E146)-E145</f>
        <v>12408664381</v>
      </c>
      <c r="F147" s="7">
        <f>SUM(F142:F146)-F145</f>
        <v>11428027351</v>
      </c>
      <c r="G147" s="7">
        <f>SUM(G142:G146)-G145</f>
        <v>1912392435</v>
      </c>
      <c r="H147" s="55"/>
      <c r="I147" s="20"/>
      <c r="J147" s="20"/>
      <c r="K147" s="20"/>
      <c r="L147" s="40"/>
      <c r="M147" s="40"/>
      <c r="N147" s="40"/>
      <c r="O147" s="40"/>
      <c r="P147" s="40"/>
      <c r="Q147" s="40"/>
      <c r="R147" s="40"/>
      <c r="S147" s="40"/>
      <c r="T147" s="40"/>
      <c r="U147" s="40"/>
    </row>
    <row r="148" spans="1:21" hidden="1" x14ac:dyDescent="0.2">
      <c r="A148" s="40"/>
      <c r="B148" s="87"/>
      <c r="C148" s="88"/>
      <c r="D148" s="88"/>
      <c r="E148" s="88"/>
      <c r="F148" s="89"/>
      <c r="G148" s="10"/>
      <c r="H148" s="55"/>
      <c r="I148" s="20"/>
      <c r="J148" s="20"/>
      <c r="K148" s="20"/>
      <c r="L148" s="40"/>
      <c r="M148" s="40"/>
      <c r="N148" s="40"/>
      <c r="O148" s="40"/>
      <c r="P148" s="40"/>
      <c r="Q148" s="40"/>
      <c r="R148" s="40"/>
      <c r="S148" s="40"/>
      <c r="T148" s="40"/>
      <c r="U148" s="40"/>
    </row>
    <row r="149" spans="1:21" ht="15.75" hidden="1" thickBot="1" x14ac:dyDescent="0.25">
      <c r="A149" s="40"/>
      <c r="B149" s="227" t="s">
        <v>56</v>
      </c>
      <c r="C149" s="224"/>
      <c r="D149" s="7">
        <v>169644527397</v>
      </c>
      <c r="E149" s="7">
        <v>225291385403</v>
      </c>
      <c r="F149" s="7">
        <v>102469125356</v>
      </c>
      <c r="G149" s="7"/>
      <c r="I149" s="20"/>
      <c r="J149" s="20"/>
      <c r="K149" s="20"/>
      <c r="L149" s="40"/>
      <c r="M149" s="40"/>
      <c r="N149" s="40"/>
      <c r="O149" s="40"/>
      <c r="P149" s="40"/>
      <c r="Q149" s="40"/>
      <c r="R149" s="40"/>
      <c r="S149" s="40"/>
      <c r="T149" s="40"/>
      <c r="U149" s="40"/>
    </row>
    <row r="150" spans="1:21" ht="15.75" hidden="1" thickBot="1" x14ac:dyDescent="0.25">
      <c r="A150" s="40"/>
      <c r="B150" s="230" t="s">
        <v>36</v>
      </c>
      <c r="C150" s="101" t="s">
        <v>25</v>
      </c>
      <c r="D150" s="102">
        <f>(D121/D149)</f>
        <v>1.0965811314658992E-2</v>
      </c>
      <c r="E150" s="102">
        <f>(E121/E149)</f>
        <v>1.505662775313037E-2</v>
      </c>
      <c r="F150" s="102">
        <f>(F121/F149)</f>
        <v>4.2209812038243782E-2</v>
      </c>
      <c r="G150" s="102" t="e">
        <f>(G121/G149)</f>
        <v>#DIV/0!</v>
      </c>
      <c r="I150" s="20"/>
      <c r="J150" s="20"/>
      <c r="K150" s="20"/>
      <c r="L150" s="40"/>
      <c r="M150" s="40"/>
      <c r="N150" s="40"/>
      <c r="O150" s="40"/>
      <c r="P150" s="40"/>
      <c r="Q150" s="40"/>
      <c r="R150" s="40"/>
      <c r="S150" s="40"/>
      <c r="T150" s="40"/>
      <c r="U150" s="40"/>
    </row>
    <row r="151" spans="1:21" ht="15.75" hidden="1" thickBot="1" x14ac:dyDescent="0.25">
      <c r="A151" s="40"/>
      <c r="B151" s="215"/>
      <c r="C151" s="33" t="s">
        <v>164</v>
      </c>
      <c r="D151" s="11">
        <f>(D137/D149)</f>
        <v>7.830369893933231E-4</v>
      </c>
      <c r="E151" s="11">
        <f>(E137/E149)</f>
        <v>1.0254628182375393E-3</v>
      </c>
      <c r="F151" s="11">
        <f>(F125/F149)</f>
        <v>5.4548755838216081E-4</v>
      </c>
      <c r="G151" s="11" t="e">
        <f>(G125/G149)</f>
        <v>#DIV/0!</v>
      </c>
      <c r="I151" s="20"/>
      <c r="J151" s="20"/>
      <c r="K151" s="20"/>
      <c r="L151" s="40"/>
      <c r="M151" s="40"/>
      <c r="N151" s="40"/>
      <c r="O151" s="40"/>
      <c r="P151" s="40"/>
      <c r="Q151" s="40"/>
      <c r="R151" s="40"/>
      <c r="S151" s="40"/>
      <c r="T151" s="40"/>
      <c r="U151" s="40"/>
    </row>
    <row r="152" spans="1:21" ht="15.75" hidden="1" thickBot="1" x14ac:dyDescent="0.25">
      <c r="A152" s="40"/>
      <c r="B152" s="215"/>
      <c r="C152" s="33" t="s">
        <v>37</v>
      </c>
      <c r="D152" s="11">
        <f>(D126/D149)</f>
        <v>4.8715360800646408E-3</v>
      </c>
      <c r="E152" s="11">
        <f>(E126/E149)</f>
        <v>4.6785923621292811E-3</v>
      </c>
      <c r="F152" s="11">
        <f>(F126/F149)</f>
        <v>2.0727456583834649E-2</v>
      </c>
      <c r="G152" s="11" t="e">
        <f>(G126/G149)</f>
        <v>#DIV/0!</v>
      </c>
      <c r="I152" s="20"/>
      <c r="J152" s="20"/>
      <c r="K152" s="20"/>
      <c r="L152" s="40"/>
      <c r="M152" s="40"/>
      <c r="N152" s="40"/>
      <c r="O152" s="40"/>
      <c r="P152" s="40"/>
      <c r="Q152" s="40"/>
      <c r="R152" s="40"/>
      <c r="S152" s="40"/>
      <c r="T152" s="40"/>
      <c r="U152" s="40"/>
    </row>
    <row r="153" spans="1:21" ht="15.75" hidden="1" thickBot="1" x14ac:dyDescent="0.25">
      <c r="A153" s="40"/>
      <c r="B153" s="215"/>
      <c r="C153" s="33" t="s">
        <v>38</v>
      </c>
      <c r="D153" s="11">
        <f>(D130/D149)</f>
        <v>1.9601498692723551E-2</v>
      </c>
      <c r="E153" s="11">
        <f>(E130/E149)</f>
        <v>3.2907265321034676E-2</v>
      </c>
      <c r="F153" s="11">
        <f>(F130/F149)</f>
        <v>5.345972280887866E-2</v>
      </c>
      <c r="G153" s="11" t="e">
        <f>(G130/G149)</f>
        <v>#DIV/0!</v>
      </c>
      <c r="I153" s="20"/>
      <c r="J153" s="20"/>
      <c r="K153" s="20"/>
      <c r="L153" s="40"/>
      <c r="M153" s="40"/>
      <c r="N153" s="40"/>
      <c r="O153" s="40"/>
      <c r="P153" s="40"/>
      <c r="Q153" s="40"/>
      <c r="R153" s="40"/>
      <c r="S153" s="40"/>
      <c r="T153" s="40"/>
      <c r="U153" s="40"/>
    </row>
    <row r="154" spans="1:21" hidden="1" x14ac:dyDescent="0.2">
      <c r="A154" s="40"/>
      <c r="B154" s="215"/>
      <c r="C154" s="160">
        <v>232</v>
      </c>
      <c r="D154" s="28">
        <f>D134/D149</f>
        <v>7.9363785950445527E-3</v>
      </c>
      <c r="E154" s="28">
        <f>E134/E149</f>
        <v>1.1231666667918253E-2</v>
      </c>
      <c r="F154" s="28">
        <f>F134/F149</f>
        <v>2.2833553208063941E-2</v>
      </c>
      <c r="G154" s="28" t="e">
        <f>G134/G149</f>
        <v>#DIV/0!</v>
      </c>
      <c r="I154" s="20"/>
      <c r="J154" s="20"/>
      <c r="K154" s="20"/>
      <c r="L154" s="40"/>
      <c r="M154" s="40"/>
      <c r="N154" s="40"/>
      <c r="O154" s="40"/>
      <c r="P154" s="40"/>
      <c r="Q154" s="40"/>
      <c r="R154" s="40"/>
      <c r="S154" s="40"/>
      <c r="T154" s="40"/>
      <c r="U154" s="40"/>
    </row>
    <row r="155" spans="1:21" hidden="1" x14ac:dyDescent="0.2">
      <c r="A155" s="40"/>
      <c r="B155" s="215"/>
      <c r="C155" s="160" t="s">
        <v>31</v>
      </c>
      <c r="D155" s="28">
        <f>(D140/D149)</f>
        <v>3.9286725591820421E-2</v>
      </c>
      <c r="E155" s="28">
        <f>(E140/E149)</f>
        <v>6.0221022560320837E-2</v>
      </c>
      <c r="F155" s="28">
        <f>(F140/F149)</f>
        <v>0.11904857561356855</v>
      </c>
      <c r="G155" s="28" t="e">
        <f>(G140/G149)</f>
        <v>#DIV/0!</v>
      </c>
      <c r="I155" s="20"/>
      <c r="J155" s="20"/>
      <c r="K155" s="20"/>
      <c r="L155" s="40"/>
      <c r="M155" s="40"/>
      <c r="N155" s="40"/>
      <c r="O155" s="40"/>
      <c r="P155" s="40"/>
      <c r="Q155" s="40"/>
      <c r="R155" s="40"/>
      <c r="S155" s="40"/>
      <c r="T155" s="40"/>
      <c r="U155" s="40"/>
    </row>
    <row r="156" spans="1:21" ht="115.5" hidden="1" customHeight="1" x14ac:dyDescent="0.2">
      <c r="A156" s="40"/>
      <c r="B156" s="225" t="s">
        <v>309</v>
      </c>
      <c r="C156" s="226"/>
      <c r="D156" s="226"/>
      <c r="E156" s="226"/>
      <c r="F156" s="226"/>
      <c r="G156" s="226"/>
      <c r="I156" s="20"/>
      <c r="J156" s="20"/>
      <c r="K156" s="20"/>
    </row>
    <row r="157" spans="1:21" hidden="1" x14ac:dyDescent="0.2">
      <c r="A157" s="40"/>
      <c r="B157" s="22"/>
      <c r="C157" s="22"/>
      <c r="D157" s="36"/>
      <c r="E157" s="22"/>
      <c r="F157" s="4"/>
      <c r="I157" s="20"/>
      <c r="J157" s="20"/>
      <c r="K157" s="20"/>
    </row>
  </sheetData>
  <autoFilter ref="B1:B157" xr:uid="{00000000-0009-0000-0000-000003000000}">
    <filterColumn colId="0">
      <filters>
        <filter val="ABD"/>
      </filters>
    </filterColumn>
  </autoFilter>
  <mergeCells count="71">
    <mergeCell ref="B156:G156"/>
    <mergeCell ref="B132:B134"/>
    <mergeCell ref="B136:B140"/>
    <mergeCell ref="B141:F141"/>
    <mergeCell ref="B142:B147"/>
    <mergeCell ref="B149:C149"/>
    <mergeCell ref="B150:B155"/>
    <mergeCell ref="B128:B130"/>
    <mergeCell ref="I106:K106"/>
    <mergeCell ref="L106:N106"/>
    <mergeCell ref="O106:Q106"/>
    <mergeCell ref="U106:U107"/>
    <mergeCell ref="B111:U111"/>
    <mergeCell ref="B112:U112"/>
    <mergeCell ref="B113:U113"/>
    <mergeCell ref="B116:G117"/>
    <mergeCell ref="B118:C118"/>
    <mergeCell ref="B119:B121"/>
    <mergeCell ref="B123:B126"/>
    <mergeCell ref="A105:A106"/>
    <mergeCell ref="B105:U105"/>
    <mergeCell ref="B106:B107"/>
    <mergeCell ref="C106:C107"/>
    <mergeCell ref="D106:D107"/>
    <mergeCell ref="E106:E107"/>
    <mergeCell ref="F106:F107"/>
    <mergeCell ref="G106:G107"/>
    <mergeCell ref="H106:H107"/>
    <mergeCell ref="A84:A85"/>
    <mergeCell ref="B84:U84"/>
    <mergeCell ref="B85:B86"/>
    <mergeCell ref="C85:C86"/>
    <mergeCell ref="D85:D86"/>
    <mergeCell ref="E85:E86"/>
    <mergeCell ref="F85:F86"/>
    <mergeCell ref="U85:U86"/>
    <mergeCell ref="G85:G86"/>
    <mergeCell ref="H85:H86"/>
    <mergeCell ref="I85:K85"/>
    <mergeCell ref="L85:N85"/>
    <mergeCell ref="O85:Q85"/>
    <mergeCell ref="R85:T85"/>
    <mergeCell ref="A62:A63"/>
    <mergeCell ref="B62:U62"/>
    <mergeCell ref="B63:B64"/>
    <mergeCell ref="C63:C64"/>
    <mergeCell ref="D63:D64"/>
    <mergeCell ref="O63:Q63"/>
    <mergeCell ref="R63:T63"/>
    <mergeCell ref="U63:U64"/>
    <mergeCell ref="E63:E64"/>
    <mergeCell ref="F63:F64"/>
    <mergeCell ref="G63:G64"/>
    <mergeCell ref="H63:H64"/>
    <mergeCell ref="I63:K63"/>
    <mergeCell ref="L63:N63"/>
    <mergeCell ref="A1:U1"/>
    <mergeCell ref="A2:A4"/>
    <mergeCell ref="B2:B3"/>
    <mergeCell ref="C2:C3"/>
    <mergeCell ref="D2:D3"/>
    <mergeCell ref="E2:E3"/>
    <mergeCell ref="F2:F3"/>
    <mergeCell ref="G2:G3"/>
    <mergeCell ref="H2:H3"/>
    <mergeCell ref="I2:K2"/>
    <mergeCell ref="L2:N2"/>
    <mergeCell ref="O2:Q2"/>
    <mergeCell ref="R2:T2"/>
    <mergeCell ref="U2:U3"/>
    <mergeCell ref="B4:U4"/>
  </mergeCells>
  <hyperlinks>
    <hyperlink ref="D108" r:id="rId1" xr:uid="{00000000-0004-0000-0300-000000000000}"/>
    <hyperlink ref="D109" r:id="rId2" xr:uid="{00000000-0004-0000-0300-000001000000}"/>
    <hyperlink ref="D99" r:id="rId3" xr:uid="{00000000-0004-0000-0300-000002000000}"/>
    <hyperlink ref="D91" r:id="rId4" xr:uid="{00000000-0004-0000-0300-000003000000}"/>
  </hyperlinks>
  <printOptions horizontalCentered="1"/>
  <pageMargins left="0" right="0" top="0" bottom="0" header="0.31496062992125984" footer="0.31496062992125984"/>
  <pageSetup paperSize="9" scale="40"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SORUŞTURMA+ÖNLEM</vt:lpstr>
      <vt:lpstr>SORUŞTURMA+ÖNLEM (2)</vt:lpstr>
      <vt:lpstr>'SORUŞTURMA+ÖNLEM'!Yazdırma_Alanı</vt:lpstr>
      <vt:lpstr>'SORUŞTURMA+ÖNLEM (2)'!Yazdırma_Alanı</vt:lpstr>
      <vt:lpstr>'SORUŞTURMA+ÖNLEM'!Yazdırma_Başlıkları</vt:lpstr>
      <vt:lpstr>'SORUŞTURMA+ÖNLEM (2)'!Yazdırma_Başlıkları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dtm</dc:creator>
  <cp:lastModifiedBy>Ümit Mert Erkoyuncu</cp:lastModifiedBy>
  <cp:lastPrinted>2023-10-31T15:23:19Z</cp:lastPrinted>
  <dcterms:created xsi:type="dcterms:W3CDTF">2010-09-23T07:19:31Z</dcterms:created>
  <dcterms:modified xsi:type="dcterms:W3CDTF">2026-05-13T09:11:58Z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user=10129231100</vt:lpwstr>
  </property>
  <property fmtid="{D5CDD505-2E9C-101B-9397-08002B2CF9AE}" pid="4" name="geodilabeltime">
    <vt:lpwstr>datetime=2024-03-05T11:21:11.801Z</vt:lpwstr>
  </property>
</Properties>
</file>